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9720" windowHeight="6690"/>
  </bookViews>
  <sheets>
    <sheet name="TIMEVAL" sheetId="1" r:id="rId1"/>
    <sheet name="FV1" sheetId="5" r:id="rId2"/>
    <sheet name="PV1" sheetId="2" r:id="rId3"/>
    <sheet name="FV2" sheetId="4" r:id="rId4"/>
    <sheet name="FV3" sheetId="3" r:id="rId5"/>
    <sheet name="AMORT1" sheetId="7" r:id="rId6"/>
    <sheet name="AMORT2" sheetId="6" r:id="rId7"/>
  </sheets>
  <definedNames>
    <definedName name="__123Graph_A" hidden="1">TIMEVAL!$F$285:$F$315</definedName>
    <definedName name="__123Graph_AAMORT1" hidden="1">TIMEVAL!$C$286:$C$315</definedName>
    <definedName name="__123Graph_AAMORT2" hidden="1">TIMEVAL!$F$285:$F$315</definedName>
    <definedName name="__123Graph_AFV1" hidden="1">TIMEVAL!$J$35:$J$54</definedName>
    <definedName name="__123Graph_AFV2" hidden="1">TIMEVAL!$K$111:$K$130</definedName>
    <definedName name="__123Graph_AFV3" hidden="1">TIMEVAL!$K$111:$K$130</definedName>
    <definedName name="__123Graph_APV1" hidden="1">TIMEVAL!$K$81:$K$99</definedName>
    <definedName name="__123Graph_B" hidden="1">TIMEVAL!$G$285:$G$315</definedName>
    <definedName name="__123Graph_BAMORT1" hidden="1">TIMEVAL!$D$286:$D$315</definedName>
    <definedName name="__123Graph_BAMORT2" hidden="1">TIMEVAL!$G$285:$G$315</definedName>
    <definedName name="__123Graph_BFV1" hidden="1">TIMEVAL!$K$35:$K$54</definedName>
    <definedName name="__123Graph_BFV2" hidden="1">TIMEVAL!$L$111:$L$130</definedName>
    <definedName name="__123Graph_BFV3" hidden="1">TIMEVAL!$L$111:$L$130</definedName>
    <definedName name="__123Graph_BPV1" hidden="1">TIMEVAL!$L$81:$L$99</definedName>
    <definedName name="__123Graph_CAMORT1" hidden="1">TIMEVAL!$E$286:$E$315</definedName>
    <definedName name="__123Graph_CFV2" hidden="1">TIMEVAL!$M$111:$M$130</definedName>
    <definedName name="__123Graph_CFV3" hidden="1">TIMEVAL!$M$111:$M$130</definedName>
    <definedName name="__123Graph_DFV2" hidden="1">TIMEVAL!$N$111:$N$130</definedName>
    <definedName name="__123Graph_DFV3" hidden="1">TIMEVAL!$N$111:$N$130</definedName>
    <definedName name="__123Graph_EFV2" hidden="1">TIMEVAL!$O$111:$O$130</definedName>
    <definedName name="__123Graph_EFV3" hidden="1">TIMEVAL!$O$111:$O$130</definedName>
    <definedName name="__123Graph_FFV2" hidden="1">TIMEVAL!$P$111:$P$130</definedName>
    <definedName name="__123Graph_FFV3" hidden="1">TIMEVAL!$P$111:$P$130</definedName>
    <definedName name="__123Graph_LBL_A" hidden="1">TIMEVAL!$AA$114:$AA$143</definedName>
    <definedName name="__123Graph_LBL_AAMORT1" hidden="1">TIMEVAL!$Z$114:$Z$143</definedName>
    <definedName name="__123Graph_LBL_AAMORT2" hidden="1">TIMEVAL!$AA$114:$AA$143</definedName>
    <definedName name="__123Graph_LBL_APV1" hidden="1">TIMEVAL!$N$81:$N$99</definedName>
    <definedName name="__123Graph_LBL_B" hidden="1">TIMEVAL!$AB$114:$AB$143</definedName>
    <definedName name="__123Graph_LBL_BAMORT1" hidden="1">TIMEVAL!$X$114:$X$143</definedName>
    <definedName name="__123Graph_LBL_BAMORT2" hidden="1">TIMEVAL!$AB$114:$AB$143</definedName>
    <definedName name="__123Graph_LBL_BPV1" hidden="1">TIMEVAL!$M$81:$M$99</definedName>
    <definedName name="__123Graph_LBL_CAMORT1" hidden="1">TIMEVAL!$Y$114:$Y$143</definedName>
    <definedName name="__123Graph_X" hidden="1">TIMEVAL!$B$285:$B$315</definedName>
    <definedName name="__123Graph_XAMORT1" hidden="1">TIMEVAL!$B$286:$B$315</definedName>
    <definedName name="__123Graph_XAMORT2" hidden="1">TIMEVAL!$B$285:$B$315</definedName>
    <definedName name="__123Graph_XFV1" hidden="1">TIMEVAL!$I$35:$I$54</definedName>
    <definedName name="__123Graph_XFV2" hidden="1">TIMEVAL!$J$111:$J$130</definedName>
    <definedName name="__123Graph_XFV3" hidden="1">TIMEVAL!$J$111:$J$130</definedName>
    <definedName name="__123Graph_XPV1" hidden="1">TIMEVAL!$J$81:$J$99</definedName>
    <definedName name="_Fill" hidden="1">TIMEVAL!$AF$6:$AF$358</definedName>
    <definedName name="_Regression_Int" localSheetId="0" hidden="1">1</definedName>
    <definedName name="FV">TIMEVAL!$Z$14</definedName>
    <definedName name="I">TIMEVAL!$Z$16</definedName>
    <definedName name="N">TIMEVAL!$Z$15</definedName>
    <definedName name="PMT">TIMEVAL!$Z$17</definedName>
    <definedName name="PV">TIMEVAL!$Z$13</definedName>
  </definedNames>
  <calcPr calcId="125725"/>
</workbook>
</file>

<file path=xl/calcChain.xml><?xml version="1.0" encoding="utf-8"?>
<calcChain xmlns="http://schemas.openxmlformats.org/spreadsheetml/2006/main">
  <c r="D50" i="1"/>
  <c r="AD13"/>
  <c r="AD14"/>
  <c r="AD16"/>
  <c r="AD17"/>
  <c r="C28"/>
  <c r="C32"/>
  <c r="C50"/>
  <c r="K70"/>
  <c r="K106"/>
  <c r="D124"/>
  <c r="C125"/>
  <c r="D141"/>
  <c r="D142"/>
  <c r="D143"/>
  <c r="D144"/>
  <c r="D145"/>
  <c r="D146"/>
  <c r="E234"/>
  <c r="E236"/>
  <c r="E237"/>
  <c r="F260"/>
  <c r="F285"/>
  <c r="C358"/>
  <c r="E278" l="1"/>
</calcChain>
</file>

<file path=xl/sharedStrings.xml><?xml version="1.0" encoding="utf-8"?>
<sst xmlns="http://schemas.openxmlformats.org/spreadsheetml/2006/main" count="290" uniqueCount="236">
  <si>
    <t>TIME VALUE OF MONEY</t>
  </si>
  <si>
    <t>SERIES OF PAYMENTS</t>
  </si>
  <si>
    <t>=</t>
  </si>
  <si>
    <t>A DOLLAR HELD NOW IS VALUED HIGHER THAN A DOLLAR TO BE RECEIVED</t>
  </si>
  <si>
    <t xml:space="preserve">IN THE FUTURE DUE TO: </t>
  </si>
  <si>
    <t>SUPPOSE YOU CAN PURCHASE A CONTRACT THAT WILL CAUSE YOU TO</t>
  </si>
  <si>
    <t>RECEIVE $500 AT THE END OF EACH YEAR, FOREVER. WHAT WOULD YOU</t>
  </si>
  <si>
    <t>1.</t>
  </si>
  <si>
    <t>THE REAL RATE OF INTEREST</t>
  </si>
  <si>
    <t>BE WILLING TO PAY FOR THE CONTRACT IF YOUR OPPORTUNITY COST</t>
  </si>
  <si>
    <t>2.</t>
  </si>
  <si>
    <t>INFLATION</t>
  </si>
  <si>
    <t>FOR CASH IS 12% ANNUALLY?</t>
  </si>
  <si>
    <t>3.</t>
  </si>
  <si>
    <t>RISK</t>
  </si>
  <si>
    <t>FUTURE CASH FLOWS CAN BE EQUATED WITH CURRENT AMOUNTS THROUGH</t>
  </si>
  <si>
    <t>PV =</t>
  </si>
  <si>
    <t>THE PROCESS OF DISCOUNTING. THE PROCESS CAN ALSO BE USED TO</t>
  </si>
  <si>
    <t xml:space="preserve">   =</t>
  </si>
  <si>
    <t>$500/0.12</t>
  </si>
  <si>
    <t xml:space="preserve"> =  $4166.67</t>
  </si>
  <si>
    <t xml:space="preserve">CASH FLOWS RECEIVED AT ANY OTHER TIME. </t>
  </si>
  <si>
    <t>FV =</t>
  </si>
  <si>
    <t>n =</t>
  </si>
  <si>
    <t>i =</t>
  </si>
  <si>
    <t>PMT =</t>
  </si>
  <si>
    <t>PV = CF/i</t>
  </si>
  <si>
    <t>A PERPETUITY IS AN INFINITE SERIES OF EQUAL CASHFLOWS AT EQUAL</t>
  </si>
  <si>
    <t>INTERVALS. AN ANNUITY IS A FINITE SERIES OF EQUAL CASHFLOWS AT</t>
  </si>
  <si>
    <t>EQUAL INTERVALS. (CASHFLOWS ARE ASSUMED TO OCCUR AT THE ENDS</t>
  </si>
  <si>
    <t>COMPOUND INTEREST</t>
  </si>
  <si>
    <t>SIMPLE INTEREST</t>
  </si>
  <si>
    <t>OF PERIODS UNLESS OTHERWISE NOTED.)</t>
  </si>
  <si>
    <t>-</t>
  </si>
  <si>
    <t>YEAR 1:</t>
  </si>
  <si>
    <t>1000 + (1000 X .10)</t>
  </si>
  <si>
    <t>PRESENT VALUE OF AN ANNUITY:</t>
  </si>
  <si>
    <t>1000(1.10)</t>
  </si>
  <si>
    <t>1100</t>
  </si>
  <si>
    <t>HOW MUCH CAN YOU BORROW IF YOU CAN MAKE A MONTHLY</t>
  </si>
  <si>
    <t>PAYMENT OF $X FOR n YEARS AND THE ANNUAL INTEREST</t>
  </si>
  <si>
    <t>YEAR 2:</t>
  </si>
  <si>
    <t>1100(1.10)</t>
  </si>
  <si>
    <t>1100 + (1000 X .10)</t>
  </si>
  <si>
    <t>RATE IS i%?</t>
  </si>
  <si>
    <t>1000(1.10)(1.10)</t>
  </si>
  <si>
    <t>1000( 1 + (2)(.10))</t>
  </si>
  <si>
    <t>HOW MUCH WOULD YOU PAY FOR A CONTRACT THAT WILL PAY</t>
  </si>
  <si>
    <t>YOU $X EACH QUARTER FOR n YEARS GIVEN AN ANNUAL</t>
  </si>
  <si>
    <t>YEAR 3:</t>
  </si>
  <si>
    <t>1210(1.10)</t>
  </si>
  <si>
    <t>1200 + (1000 X .10)</t>
  </si>
  <si>
    <t>INTEREST RATE OF i%?</t>
  </si>
  <si>
    <t>1000(1.10)(1.10)(1.10)</t>
  </si>
  <si>
    <t>1000( 1 + (3)(.10))</t>
  </si>
  <si>
    <t>HOW MUCH WOULD YOU NEED TO DEPOSIT TODAY SO THAT YOU</t>
  </si>
  <si>
    <t>CAN WITHDRAW $X EACH YEAR FOR n YEARS IF THE ANNUAL</t>
  </si>
  <si>
    <t>INTEREST RATE IS i%?</t>
  </si>
  <si>
    <t>CALCULATOR:</t>
  </si>
  <si>
    <t>n</t>
  </si>
  <si>
    <t>PMT</t>
  </si>
  <si>
    <t>i</t>
  </si>
  <si>
    <t>Calculator:</t>
  </si>
  <si>
    <t>PV</t>
  </si>
  <si>
    <t>FV</t>
  </si>
  <si>
    <t>COMP (CPT)  FV</t>
  </si>
  <si>
    <t xml:space="preserve">   (See graph FV1)</t>
  </si>
  <si>
    <t>THE CONCEPT OF PRESENT VALUE IS THE REVERSE OF THIS PROCEDURE.</t>
  </si>
  <si>
    <t>A COMMON USE FOR ANNUITY CALCULATIONS IS DETERMINING THE</t>
  </si>
  <si>
    <t>REQUIRED PAYMENT ON A LOAN OF $X FOR n PERIODS AT i% INTEREST.</t>
  </si>
  <si>
    <t>HOW MUCH WOULD YOU NEED TO INVEST TODAY TO HAVE $X AFTER n</t>
  </si>
  <si>
    <t xml:space="preserve">YEARS AT i% ANNUAL INTEREST? </t>
  </si>
  <si>
    <t>SUPPOSE YOU WANT TO PURCHASE A CAR AND MAKE MONTHLY PAYMENTS</t>
  </si>
  <si>
    <t>FOR 5 YEARS:</t>
  </si>
  <si>
    <t>HOW MUCH COULD YOU BORROW TODAY AT i% INTEREST IF YOU WANT TO</t>
  </si>
  <si>
    <t xml:space="preserve">MAKE A SINGLE REPAYMENT OF $X AFTER n YEARS? </t>
  </si>
  <si>
    <t xml:space="preserve">  Purchase Price:</t>
  </si>
  <si>
    <t xml:space="preserve">  Years for Loan:</t>
  </si>
  <si>
    <t>WHAT CASH PAYMENT TODAY WOULD MAKE YOU INDIFFERENT BETWEEN IT</t>
  </si>
  <si>
    <t xml:space="preserve">  Annual Rate:</t>
  </si>
  <si>
    <t>AND A FUTURE PAYMENT OF $X TO BE RECEIVED AFTER n YEARS IF YOUR</t>
  </si>
  <si>
    <t xml:space="preserve">PERSONAL OPPORTUNITY COST FOR CASH IS i%? </t>
  </si>
  <si>
    <t>(CPT) PMT</t>
  </si>
  <si>
    <t>AMORTIZATION TABLES</t>
  </si>
  <si>
    <t>Installment loans are AMORTIZING loans -- each payment</t>
  </si>
  <si>
    <t>includes both interest and principal repayments, and the last</t>
  </si>
  <si>
    <t>payment liquidates the loan exactly.</t>
  </si>
  <si>
    <t>Suppose we take a 5-year loan for $100,000 with ANNUAL</t>
  </si>
  <si>
    <t>payments and a 10% annual interest rate.  The amortization</t>
  </si>
  <si>
    <t>table for the loan looks like this:</t>
  </si>
  <si>
    <t>Period</t>
  </si>
  <si>
    <t>Payment</t>
  </si>
  <si>
    <t>Interest</t>
  </si>
  <si>
    <t>Principal</t>
  </si>
  <si>
    <t xml:space="preserve">  Balance</t>
  </si>
  <si>
    <t>COMP (CPT)  PV</t>
  </si>
  <si>
    <t xml:space="preserve">  (See graph PV1)</t>
  </si>
  <si>
    <t>0</t>
  </si>
  <si>
    <t>1</t>
  </si>
  <si>
    <t>2</t>
  </si>
  <si>
    <t>3</t>
  </si>
  <si>
    <t>4</t>
  </si>
  <si>
    <t>5</t>
  </si>
  <si>
    <t>INTEREST CAN BE COMPOUNDED MORE THAN ONCE A YEAR. COMPOUNDING</t>
  </si>
  <si>
    <t>For long-term ammortizing loans, the total amount of interest</t>
  </si>
  <si>
    <t xml:space="preserve">MAY BE SEMIANNUAL, QUARTERLY, MONTHLY, DAILY, OR CONTINUOUSLY. </t>
  </si>
  <si>
    <t>GRAPHS FV2 AND FV3</t>
  </si>
  <si>
    <t>can be substantial. Consider a 30-year mortgage with annual</t>
  </si>
  <si>
    <t>r =</t>
  </si>
  <si>
    <t xml:space="preserve">payments: </t>
  </si>
  <si>
    <t>THE ONLY NECESSARY COMPUTATIONAL ADJUSTMENT IS:</t>
  </si>
  <si>
    <t>Graphs:</t>
  </si>
  <si>
    <t>Loan Amount:</t>
  </si>
  <si>
    <t xml:space="preserve"> AMORT1</t>
  </si>
  <si>
    <t xml:space="preserve">  THINK OF i AS THE RATE PER PERIOD</t>
  </si>
  <si>
    <t>Annual Rate:</t>
  </si>
  <si>
    <t xml:space="preserve"> AMORT2</t>
  </si>
  <si>
    <t xml:space="preserve">  THINK OF n AS THE TOTAL NUMBER OF PERIODS</t>
  </si>
  <si>
    <t>Balloon Payment:</t>
  </si>
  <si>
    <t>SIMPLE</t>
  </si>
  <si>
    <t>Total Interest:</t>
  </si>
  <si>
    <t>IF YOU INVEST $1000 FOR 5 YEARS AT 12% ANNUAL INTEREST, THE</t>
  </si>
  <si>
    <t xml:space="preserve">FUTURE VALUE USING VARIOUS COMPOUNDING PERIODS IS: </t>
  </si>
  <si>
    <t xml:space="preserve"> Payments</t>
  </si>
  <si>
    <t xml:space="preserve">  ANNUAL:</t>
  </si>
  <si>
    <t>1000*(1.12)^5</t>
  </si>
  <si>
    <t xml:space="preserve">  SEMIANNUAL:</t>
  </si>
  <si>
    <t>1000*(1.06)^10</t>
  </si>
  <si>
    <t xml:space="preserve">  QUARTERLY:</t>
  </si>
  <si>
    <t>1000*(1.03)^20</t>
  </si>
  <si>
    <t xml:space="preserve">  MONTHLY:</t>
  </si>
  <si>
    <t>1000*(1.01)^60</t>
  </si>
  <si>
    <t xml:space="preserve">  DAILY:</t>
  </si>
  <si>
    <t>1000*(1+(.12/365))^(365*5)</t>
  </si>
  <si>
    <t xml:space="preserve">  CONTINUOUS:</t>
  </si>
  <si>
    <t>See Below</t>
  </si>
  <si>
    <t xml:space="preserve">  rt</t>
  </si>
  <si>
    <t>FV = PV * e</t>
  </si>
  <si>
    <t>r = ANNUAL INTEREST RATE</t>
  </si>
  <si>
    <t>t = TIME IN YEARS</t>
  </si>
  <si>
    <t>WHAT IS THE FUTURE VALUE OF $1000 AFTER 5 YEARS OF CONTINUOUS</t>
  </si>
  <si>
    <t xml:space="preserve">COMPOUNDING USING A 12% ANNUAL RATE? </t>
  </si>
  <si>
    <t>t =</t>
  </si>
  <si>
    <t>EFFECTIVE INTEREST RATES:</t>
  </si>
  <si>
    <t>STATED (NOMINAL) RATE:</t>
  </si>
  <si>
    <t xml:space="preserve"> EFF RT</t>
  </si>
  <si>
    <t>Suppose you deposit $X at the end of each period for n</t>
  </si>
  <si>
    <t>periods. If the interest rate per period is i%, how much will</t>
  </si>
  <si>
    <t xml:space="preserve">the investment be worth in the end? </t>
  </si>
  <si>
    <t xml:space="preserve">i = </t>
  </si>
  <si>
    <t xml:space="preserve">     COMP (CPT) i</t>
  </si>
  <si>
    <t>(CPT) FV</t>
  </si>
  <si>
    <t>How many payments are required to accumulate $X if you</t>
  </si>
  <si>
    <t xml:space="preserve">know the periodic payment and interest rate? </t>
  </si>
  <si>
    <t>ln(FV/PV)</t>
  </si>
  <si>
    <t xml:space="preserve">     COMP (CPT) n</t>
  </si>
  <si>
    <t>Years</t>
  </si>
  <si>
    <t>(CPT) n</t>
  </si>
  <si>
    <t>What is the present of the uneven cash flows shown below? If</t>
  </si>
  <si>
    <t>you paid $X for an investment that returned these cash flows,</t>
  </si>
  <si>
    <t>what would be the average annual rate of return on the</t>
  </si>
  <si>
    <t xml:space="preserve">investment? </t>
  </si>
  <si>
    <t>Time</t>
  </si>
  <si>
    <t>CF</t>
  </si>
  <si>
    <t>Rate:</t>
  </si>
  <si>
    <t>Cost:</t>
  </si>
  <si>
    <t>Present Value</t>
  </si>
  <si>
    <t>Avg. Annual Return</t>
  </si>
  <si>
    <t>the Net Present Value of an</t>
  </si>
  <si>
    <t>investment unless it is FREE.</t>
  </si>
  <si>
    <t xml:space="preserve">    Find the annual rate for an annuity.</t>
  </si>
  <si>
    <t xml:space="preserve">    Find the number of periods needed to pay off a loan.</t>
  </si>
  <si>
    <t>Compound</t>
  </si>
  <si>
    <t>Simple</t>
  </si>
  <si>
    <t>EQUATE CASH FLOWS RECEIVED AT ANY TIME, PRESENT OR FUTURE, WITH</t>
  </si>
  <si>
    <t>Suppose you invest $1,000 per year at 10% annual interest and leave</t>
  </si>
  <si>
    <t>the investment to grow for three years. What will be the value of</t>
  </si>
  <si>
    <t>the investment at the ends of each of the next three years.</t>
  </si>
  <si>
    <t>FV1 Graph Setup</t>
  </si>
  <si>
    <t>In the space below, create a data table that computes the future value</t>
  </si>
  <si>
    <t xml:space="preserve">of the amount given in E39 over the next 10 years using both simple </t>
  </si>
  <si>
    <t>and compound interest.</t>
  </si>
  <si>
    <t>For annually compounded interest, the procedure can be generalized to:</t>
  </si>
  <si>
    <t>PV 1 Graph Setup</t>
  </si>
  <si>
    <t xml:space="preserve">For annually compounded interest, the calculation of the future value </t>
  </si>
  <si>
    <t>can be generalized to</t>
  </si>
  <si>
    <t>COMPOUNDING FREQUENCY</t>
  </si>
  <si>
    <t>CONTINUOUS COMPOUNDING</t>
  </si>
  <si>
    <t>The effective rate is the actual annual interest rate you earn or pay</t>
  </si>
  <si>
    <t>during one year after compounding has been considered.</t>
  </si>
  <si>
    <t>If you deposit $1 for one year in an account that pays 12% nominal</t>
  </si>
  <si>
    <t xml:space="preserve">interest, how is your actual percentage return affected by the </t>
  </si>
  <si>
    <t>compounding period?</t>
  </si>
  <si>
    <t>FINDING THE INVESTMENT'S RATE OF RETURN</t>
  </si>
  <si>
    <t>A calculator can solve for I and N as well as PV and FV.</t>
  </si>
  <si>
    <t xml:space="preserve">Suppose you want to invest $100 now so as to accumulate $300 </t>
  </si>
  <si>
    <t>at the end of 10 years. What annual interest rate will you need</t>
  </si>
  <si>
    <t>to earn to achieve this goal?</t>
  </si>
  <si>
    <t>(Math Formula)</t>
  </si>
  <si>
    <t xml:space="preserve">              1/n</t>
  </si>
  <si>
    <t>[(FV/PV)     ] -1</t>
  </si>
  <si>
    <t xml:space="preserve">             (ONLY IF PAYMENT IS ZERO)</t>
  </si>
  <si>
    <t>How many years would it take for some PV to grow into some FV</t>
  </si>
  <si>
    <t>if you can earn I% per year?</t>
  </si>
  <si>
    <t xml:space="preserve">    ln(1+i)</t>
  </si>
  <si>
    <t>$500/(1.12) + $500/(1.12)^2  + ... + $500/(1.12)^inf</t>
  </si>
  <si>
    <t>Such a contract is a PERPETUITY. For a perpetuity,</t>
  </si>
  <si>
    <t xml:space="preserve">          COMP (CPT) PV</t>
  </si>
  <si>
    <t xml:space="preserve">           PMT</t>
  </si>
  <si>
    <t xml:space="preserve">       PMT</t>
  </si>
  <si>
    <t xml:space="preserve">PV = </t>
  </si>
  <si>
    <t xml:space="preserve">               i</t>
  </si>
  <si>
    <t xml:space="preserve">     i(1+i)^n</t>
  </si>
  <si>
    <t xml:space="preserve">  (Balloon Payment)</t>
  </si>
  <si>
    <t xml:space="preserve"> (Amount to Finance)</t>
  </si>
  <si>
    <t xml:space="preserve"> (Number of Payments)</t>
  </si>
  <si>
    <t xml:space="preserve"> (Rate per Period)</t>
  </si>
  <si>
    <t>Loan Amount</t>
  </si>
  <si>
    <t>Number of Payments</t>
  </si>
  <si>
    <t>Rate per Period</t>
  </si>
  <si>
    <t>Total</t>
  </si>
  <si>
    <t>Total Payments:</t>
  </si>
  <si>
    <t>Term in Years:</t>
  </si>
  <si>
    <t>Required</t>
  </si>
  <si>
    <t>FUTURE VALUE OF AN ANNUITY</t>
  </si>
  <si>
    <t>NUMBER OF PAYMENTS TO ACCUMULATE A FUTURE AMOUNT</t>
  </si>
  <si>
    <t>WORKING WITH UNEVEN CASH FLOWS</t>
  </si>
  <si>
    <t>=NPV(rate,range)</t>
  </si>
  <si>
    <t>=IRR(guess,range)</t>
  </si>
  <si>
    <t>NOTE!!!  =NPV does NOT return</t>
  </si>
  <si>
    <t>THINGS TO TRY</t>
  </si>
  <si>
    <t>(Use the RATE function.)</t>
  </si>
  <si>
    <t>(Use the NPER function.)</t>
  </si>
  <si>
    <t>(CPT) I</t>
  </si>
  <si>
    <t xml:space="preserve">   FV = PV( 1 + i )^n</t>
  </si>
  <si>
    <t>PV = FV/(1+i)^n</t>
  </si>
</sst>
</file>

<file path=xl/styles.xml><?xml version="1.0" encoding="utf-8"?>
<styleSheet xmlns="http://schemas.openxmlformats.org/spreadsheetml/2006/main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0.00_)"/>
    <numFmt numFmtId="166" formatCode="0_)"/>
    <numFmt numFmtId="168" formatCode="0.0000%"/>
    <numFmt numFmtId="169" formatCode="0.0000_)"/>
    <numFmt numFmtId="173" formatCode="0.000000"/>
    <numFmt numFmtId="175" formatCode="_(* #,##0_);_(* \(#,##0\);_(* &quot;-&quot;??_);_(@_)"/>
  </numFmts>
  <fonts count="16">
    <font>
      <sz val="10"/>
      <name val="Courier"/>
    </font>
    <font>
      <sz val="10"/>
      <name val="Arial"/>
    </font>
    <font>
      <b/>
      <sz val="18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10"/>
      <color indexed="10"/>
      <name val="Arial"/>
      <family val="2"/>
    </font>
    <font>
      <b/>
      <i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</font>
    <font>
      <sz val="10"/>
      <color indexed="8"/>
      <name val="Calibri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/>
    <xf numFmtId="0" fontId="3" fillId="0" borderId="0" xfId="0" applyFont="1" applyAlignment="1" applyProtection="1">
      <alignment horizontal="fill"/>
      <protection locked="0"/>
    </xf>
    <xf numFmtId="0" fontId="4" fillId="0" borderId="0" xfId="0" applyFont="1" applyProtection="1"/>
    <xf numFmtId="0" fontId="5" fillId="0" borderId="0" xfId="0" applyFont="1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</xf>
    <xf numFmtId="164" fontId="4" fillId="0" borderId="0" xfId="0" applyNumberFormat="1" applyFont="1" applyProtection="1"/>
    <xf numFmtId="0" fontId="3" fillId="0" borderId="0" xfId="0" applyFont="1" applyAlignment="1" applyProtection="1">
      <alignment horizontal="left" shrinkToFit="1"/>
      <protection locked="0"/>
    </xf>
    <xf numFmtId="0" fontId="3" fillId="0" borderId="0" xfId="0" applyFont="1" applyAlignment="1" applyProtection="1">
      <alignment shrinkToFit="1"/>
      <protection locked="0"/>
    </xf>
    <xf numFmtId="0" fontId="4" fillId="0" borderId="0" xfId="0" applyFont="1" applyAlignment="1">
      <alignment shrinkToFit="1"/>
    </xf>
    <xf numFmtId="10" fontId="4" fillId="0" borderId="0" xfId="0" applyNumberFormat="1" applyFont="1" applyProtection="1"/>
    <xf numFmtId="2" fontId="4" fillId="0" borderId="0" xfId="0" applyNumberFormat="1" applyFont="1" applyProtection="1">
      <protection locked="0" hidden="1"/>
    </xf>
    <xf numFmtId="5" fontId="3" fillId="0" borderId="0" xfId="0" applyNumberFormat="1" applyFont="1" applyProtection="1">
      <protection locked="0"/>
    </xf>
    <xf numFmtId="10" fontId="3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</xf>
    <xf numFmtId="5" fontId="4" fillId="0" borderId="0" xfId="0" applyNumberFormat="1" applyFont="1" applyProtection="1"/>
    <xf numFmtId="165" fontId="4" fillId="0" borderId="0" xfId="0" applyNumberFormat="1" applyFont="1" applyAlignment="1" applyProtection="1">
      <alignment horizontal="left"/>
    </xf>
    <xf numFmtId="166" fontId="3" fillId="0" borderId="0" xfId="0" applyNumberFormat="1" applyFont="1" applyProtection="1">
      <protection locked="0"/>
    </xf>
    <xf numFmtId="169" fontId="4" fillId="0" borderId="0" xfId="0" applyNumberFormat="1" applyFont="1" applyAlignment="1" applyProtection="1">
      <alignment horizontal="left"/>
    </xf>
    <xf numFmtId="0" fontId="4" fillId="0" borderId="0" xfId="0" applyFont="1" applyAlignment="1">
      <alignment horizontal="center"/>
    </xf>
    <xf numFmtId="2" fontId="4" fillId="0" borderId="1" xfId="0" applyNumberFormat="1" applyFont="1" applyBorder="1"/>
    <xf numFmtId="2" fontId="4" fillId="0" borderId="2" xfId="0" applyNumberFormat="1" applyFont="1" applyBorder="1"/>
    <xf numFmtId="2" fontId="4" fillId="0" borderId="3" xfId="0" applyNumberFormat="1" applyFont="1" applyBorder="1"/>
    <xf numFmtId="2" fontId="4" fillId="0" borderId="4" xfId="0" applyNumberFormat="1" applyFont="1" applyBorder="1"/>
    <xf numFmtId="2" fontId="4" fillId="0" borderId="5" xfId="0" applyNumberFormat="1" applyFont="1" applyBorder="1" applyProtection="1"/>
    <xf numFmtId="2" fontId="4" fillId="0" borderId="6" xfId="0" applyNumberFormat="1" applyFont="1" applyBorder="1"/>
    <xf numFmtId="0" fontId="7" fillId="0" borderId="0" xfId="0" applyFont="1" applyAlignment="1" applyProtection="1">
      <alignment horizontal="left"/>
    </xf>
    <xf numFmtId="0" fontId="7" fillId="0" borderId="0" xfId="0" applyFont="1"/>
    <xf numFmtId="0" fontId="8" fillId="0" borderId="0" xfId="0" applyFont="1" applyAlignment="1" applyProtection="1">
      <alignment horizontal="left"/>
      <protection locked="0"/>
    </xf>
    <xf numFmtId="44" fontId="6" fillId="0" borderId="7" xfId="2" applyFont="1" applyBorder="1" applyProtection="1"/>
    <xf numFmtId="0" fontId="9" fillId="0" borderId="0" xfId="0" applyFont="1" applyAlignment="1" applyProtection="1">
      <alignment horizontal="left"/>
    </xf>
    <xf numFmtId="173" fontId="6" fillId="0" borderId="8" xfId="0" applyNumberFormat="1" applyFont="1" applyBorder="1" applyProtection="1"/>
    <xf numFmtId="173" fontId="6" fillId="0" borderId="9" xfId="0" applyNumberFormat="1" applyFont="1" applyBorder="1" applyProtection="1"/>
    <xf numFmtId="173" fontId="6" fillId="0" borderId="10" xfId="0" applyNumberFormat="1" applyFont="1" applyBorder="1" applyProtection="1"/>
    <xf numFmtId="0" fontId="3" fillId="0" borderId="0" xfId="0" quotePrefix="1" applyFont="1" applyProtection="1">
      <protection locked="0"/>
    </xf>
    <xf numFmtId="0" fontId="4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10" fontId="6" fillId="0" borderId="7" xfId="3" applyNumberFormat="1" applyFont="1" applyBorder="1" applyProtection="1"/>
    <xf numFmtId="2" fontId="6" fillId="0" borderId="7" xfId="3" applyNumberFormat="1" applyFont="1" applyBorder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0" xfId="0" applyFont="1"/>
    <xf numFmtId="8" fontId="6" fillId="0" borderId="7" xfId="2" applyNumberFormat="1" applyFont="1" applyBorder="1" applyProtection="1"/>
    <xf numFmtId="0" fontId="3" fillId="0" borderId="0" xfId="0" applyFont="1" applyProtection="1"/>
    <xf numFmtId="7" fontId="6" fillId="0" borderId="7" xfId="0" applyNumberFormat="1" applyFont="1" applyBorder="1" applyProtection="1"/>
    <xf numFmtId="5" fontId="3" fillId="0" borderId="0" xfId="0" applyNumberFormat="1" applyFont="1" applyProtection="1"/>
    <xf numFmtId="0" fontId="3" fillId="0" borderId="0" xfId="0" quotePrefix="1" applyFont="1"/>
    <xf numFmtId="7" fontId="3" fillId="0" borderId="0" xfId="0" quotePrefix="1" applyNumberFormat="1" applyFont="1" applyAlignment="1" applyProtection="1">
      <alignment horizontal="left"/>
    </xf>
    <xf numFmtId="7" fontId="3" fillId="0" borderId="7" xfId="0" quotePrefix="1" applyNumberFormat="1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fill"/>
      <protection locked="0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43" fontId="5" fillId="0" borderId="9" xfId="1" applyFont="1" applyBorder="1"/>
    <xf numFmtId="43" fontId="5" fillId="0" borderId="9" xfId="1" applyFont="1" applyBorder="1" applyProtection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9" fillId="0" borderId="0" xfId="0" applyFont="1"/>
    <xf numFmtId="0" fontId="8" fillId="0" borderId="0" xfId="0" applyFont="1"/>
    <xf numFmtId="8" fontId="5" fillId="0" borderId="9" xfId="1" applyNumberFormat="1" applyFont="1" applyBorder="1" applyProtection="1"/>
    <xf numFmtId="8" fontId="5" fillId="0" borderId="10" xfId="1" applyNumberFormat="1" applyFont="1" applyBorder="1" applyProtection="1"/>
    <xf numFmtId="8" fontId="11" fillId="0" borderId="9" xfId="1" applyNumberFormat="1" applyFont="1" applyBorder="1" applyProtection="1"/>
    <xf numFmtId="43" fontId="11" fillId="0" borderId="9" xfId="1" applyFont="1" applyBorder="1" applyProtection="1"/>
    <xf numFmtId="43" fontId="11" fillId="0" borderId="10" xfId="1" applyFont="1" applyBorder="1" applyProtection="1"/>
    <xf numFmtId="0" fontId="5" fillId="0" borderId="0" xfId="0" applyFont="1" applyAlignment="1" applyProtection="1">
      <alignment horizontal="center"/>
    </xf>
    <xf numFmtId="43" fontId="5" fillId="0" borderId="0" xfId="1" applyFont="1"/>
    <xf numFmtId="43" fontId="5" fillId="0" borderId="0" xfId="1" applyFont="1" applyProtection="1"/>
    <xf numFmtId="1" fontId="3" fillId="0" borderId="0" xfId="0" applyNumberFormat="1" applyFont="1" applyProtection="1">
      <protection locked="0"/>
    </xf>
    <xf numFmtId="0" fontId="3" fillId="0" borderId="0" xfId="0" applyFont="1" applyAlignment="1">
      <alignment horizontal="right"/>
    </xf>
    <xf numFmtId="8" fontId="5" fillId="0" borderId="0" xfId="2" applyNumberFormat="1" applyFont="1" applyProtection="1"/>
    <xf numFmtId="8" fontId="11" fillId="0" borderId="0" xfId="1" applyNumberFormat="1" applyFont="1" applyProtection="1"/>
    <xf numFmtId="43" fontId="11" fillId="0" borderId="0" xfId="1" applyFont="1" applyProtection="1"/>
    <xf numFmtId="169" fontId="6" fillId="0" borderId="7" xfId="0" applyNumberFormat="1" applyFont="1" applyBorder="1" applyProtection="1"/>
    <xf numFmtId="0" fontId="4" fillId="0" borderId="14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44" fontId="3" fillId="0" borderId="0" xfId="2" applyFont="1" applyProtection="1">
      <protection locked="0"/>
    </xf>
    <xf numFmtId="10" fontId="6" fillId="0" borderId="14" xfId="0" applyNumberFormat="1" applyFont="1" applyBorder="1" applyProtection="1"/>
    <xf numFmtId="8" fontId="6" fillId="0" borderId="14" xfId="1" applyNumberFormat="1" applyFont="1" applyBorder="1" applyProtection="1"/>
    <xf numFmtId="0" fontId="12" fillId="0" borderId="0" xfId="0" quotePrefix="1" applyFont="1"/>
    <xf numFmtId="168" fontId="13" fillId="0" borderId="8" xfId="0" applyNumberFormat="1" applyFont="1" applyBorder="1" applyProtection="1"/>
    <xf numFmtId="168" fontId="13" fillId="0" borderId="9" xfId="0" applyNumberFormat="1" applyFont="1" applyBorder="1" applyProtection="1"/>
    <xf numFmtId="168" fontId="13" fillId="0" borderId="10" xfId="0" applyNumberFormat="1" applyFont="1" applyBorder="1" applyProtection="1"/>
    <xf numFmtId="8" fontId="11" fillId="0" borderId="7" xfId="1" applyNumberFormat="1" applyFont="1" applyBorder="1" applyProtection="1"/>
    <xf numFmtId="175" fontId="8" fillId="0" borderId="0" xfId="1" applyNumberFormat="1" applyFont="1"/>
    <xf numFmtId="9" fontId="8" fillId="0" borderId="0" xfId="3" applyFont="1"/>
    <xf numFmtId="8" fontId="11" fillId="0" borderId="10" xfId="1" applyNumberFormat="1" applyFont="1" applyBorder="1" applyProtection="1"/>
    <xf numFmtId="43" fontId="11" fillId="0" borderId="0" xfId="1" applyNumberFormat="1" applyFont="1" applyProtection="1"/>
    <xf numFmtId="8" fontId="11" fillId="0" borderId="0" xfId="2" applyNumberFormat="1" applyFont="1"/>
    <xf numFmtId="8" fontId="4" fillId="0" borderId="0" xfId="0" applyNumberFormat="1" applyFont="1" applyAlignment="1" applyProtection="1">
      <alignment horizontal="right"/>
    </xf>
    <xf numFmtId="44" fontId="4" fillId="0" borderId="0" xfId="0" applyNumberFormat="1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4" fontId="6" fillId="0" borderId="14" xfId="0" applyNumberFormat="1" applyFont="1" applyBorder="1" applyProtection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Future</a:t>
            </a:r>
            <a:r>
              <a:rPr lang="en-US" baseline="0"/>
              <a:t> Value of One Sum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TIMEVAL!$J$34</c:f>
              <c:strCache>
                <c:ptCount val="1"/>
                <c:pt idx="0">
                  <c:v>Compound</c:v>
                </c:pt>
              </c:strCache>
            </c:strRef>
          </c:tx>
          <c:marker>
            <c:symbol val="none"/>
          </c:marker>
          <c:xVal>
            <c:numRef>
              <c:f>TIMEVAL!$I$35:$I$54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TIMEVAL!$J$35:$J$54</c:f>
              <c:numCache>
                <c:formatCode>"$"#,##0.00_);[Red]\("$"#,##0.00\)</c:formatCode>
                <c:ptCount val="20"/>
              </c:numCache>
            </c:numRef>
          </c:yVal>
          <c:smooth val="1"/>
        </c:ser>
        <c:ser>
          <c:idx val="1"/>
          <c:order val="1"/>
          <c:tx>
            <c:strRef>
              <c:f>TIMEVAL!$K$34</c:f>
              <c:strCache>
                <c:ptCount val="1"/>
                <c:pt idx="0">
                  <c:v>Simple</c:v>
                </c:pt>
              </c:strCache>
            </c:strRef>
          </c:tx>
          <c:marker>
            <c:symbol val="none"/>
          </c:marker>
          <c:xVal>
            <c:numRef>
              <c:f>TIMEVAL!$I$35:$I$54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TIMEVAL!$K$35:$K$54</c:f>
              <c:numCache>
                <c:formatCode>_("$"* #,##0.00_);_("$"* \(#,##0.00\);_("$"* "-"??_);_(@_)</c:formatCode>
                <c:ptCount val="20"/>
              </c:numCache>
            </c:numRef>
          </c:yVal>
          <c:smooth val="1"/>
        </c:ser>
        <c:dLbls/>
        <c:axId val="77853824"/>
        <c:axId val="77855360"/>
      </c:scatterChart>
      <c:valAx>
        <c:axId val="7785382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855360"/>
        <c:crosses val="autoZero"/>
        <c:crossBetween val="midCat"/>
      </c:valAx>
      <c:valAx>
        <c:axId val="77855360"/>
        <c:scaling>
          <c:orientation val="minMax"/>
        </c:scaling>
        <c:axPos val="l"/>
        <c:majorGridlines/>
        <c:numFmt formatCode="&quot;$&quot;#,##0_);[Red]\(&quot;$&quot;#,##0\)" sourceLinked="0"/>
        <c:majorTickMark val="none"/>
        <c:tickLblPos val="nextTo"/>
        <c:crossAx val="77853824"/>
        <c:crosses val="autoZero"/>
        <c:crossBetween val="midCat"/>
      </c:valAx>
    </c:plotArea>
    <c:legend>
      <c:legendPos val="r"/>
      <c:layout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Present</a:t>
            </a:r>
            <a:r>
              <a:rPr lang="en-US" baseline="0"/>
              <a:t> Value of One Sum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TIMEVAL!$K$80</c:f>
              <c:strCache>
                <c:ptCount val="1"/>
                <c:pt idx="0">
                  <c:v>Compound</c:v>
                </c:pt>
              </c:strCache>
            </c:strRef>
          </c:tx>
          <c:marker>
            <c:symbol val="none"/>
          </c:marker>
          <c:xVal>
            <c:numRef>
              <c:f>TIMEVAL!$J$81:$J$99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19</c:v>
                </c:pt>
                <c:pt idx="18">
                  <c:v>20</c:v>
                </c:pt>
              </c:numCache>
            </c:numRef>
          </c:xVal>
          <c:yVal>
            <c:numRef>
              <c:f>TIMEVAL!$K$81:$K$99</c:f>
              <c:numCache>
                <c:formatCode>General</c:formatCode>
                <c:ptCount val="19"/>
              </c:numCache>
            </c:numRef>
          </c:yVal>
          <c:smooth val="1"/>
        </c:ser>
        <c:ser>
          <c:idx val="1"/>
          <c:order val="1"/>
          <c:tx>
            <c:strRef>
              <c:f>TIMEVAL!$L$80</c:f>
              <c:strCache>
                <c:ptCount val="1"/>
                <c:pt idx="0">
                  <c:v>Simple</c:v>
                </c:pt>
              </c:strCache>
            </c:strRef>
          </c:tx>
          <c:marker>
            <c:symbol val="none"/>
          </c:marker>
          <c:xVal>
            <c:numRef>
              <c:f>TIMEVAL!$J$81:$J$99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19</c:v>
                </c:pt>
                <c:pt idx="18">
                  <c:v>20</c:v>
                </c:pt>
              </c:numCache>
            </c:numRef>
          </c:xVal>
          <c:yVal>
            <c:numRef>
              <c:f>TIMEVAL!$L$81:$L$99</c:f>
              <c:numCache>
                <c:formatCode>General</c:formatCode>
                <c:ptCount val="19"/>
              </c:numCache>
            </c:numRef>
          </c:yVal>
          <c:smooth val="1"/>
        </c:ser>
        <c:dLbls/>
        <c:axId val="121344384"/>
        <c:axId val="121346304"/>
      </c:scatterChart>
      <c:valAx>
        <c:axId val="12134438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21346304"/>
        <c:crosses val="autoZero"/>
        <c:crossBetween val="midCat"/>
      </c:valAx>
      <c:valAx>
        <c:axId val="121346304"/>
        <c:scaling>
          <c:orientation val="minMax"/>
        </c:scaling>
        <c:axPos val="l"/>
        <c:majorGridlines/>
        <c:numFmt formatCode="_(* #,##0_);_(* \(#,##0\);_(* &quot;-&quot;_);_(@_)" sourceLinked="0"/>
        <c:majorTickMark val="none"/>
        <c:tickLblPos val="nextTo"/>
        <c:crossAx val="121344384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TIMEVAL!$K$106</c:f>
          <c:strCache>
            <c:ptCount val="1"/>
            <c:pt idx="0">
              <c:v>Effects of Compounding at 12%</c:v>
            </c:pt>
          </c:strCache>
        </c:strRef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TIMEVAL!$K$109:$K$110</c:f>
              <c:strCache>
                <c:ptCount val="1"/>
                <c:pt idx="0">
                  <c:v>SIMPLE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TIMEVAL!$K$111:$K$130</c:f>
              <c:numCache>
                <c:formatCode>General</c:formatCode>
                <c:ptCount val="20"/>
              </c:numCache>
            </c:numRef>
          </c:yVal>
          <c:smooth val="1"/>
        </c:ser>
        <c:ser>
          <c:idx val="1"/>
          <c:order val="1"/>
          <c:tx>
            <c:strRef>
              <c:f>TIMEVAL!$L$109:$L$110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TIMEVAL!$L$111:$L$130</c:f>
              <c:numCache>
                <c:formatCode>General</c:formatCode>
                <c:ptCount val="20"/>
              </c:numCache>
            </c:numRef>
          </c:yVal>
          <c:smooth val="1"/>
        </c:ser>
        <c:ser>
          <c:idx val="2"/>
          <c:order val="2"/>
          <c:tx>
            <c:strRef>
              <c:f>TIMEVAL!$M$109:$M$110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TIMEVAL!$M$111:$M$130</c:f>
              <c:numCache>
                <c:formatCode>General</c:formatCode>
                <c:ptCount val="20"/>
              </c:numCache>
            </c:numRef>
          </c:yVal>
          <c:smooth val="1"/>
        </c:ser>
        <c:ser>
          <c:idx val="3"/>
          <c:order val="3"/>
          <c:tx>
            <c:strRef>
              <c:f>TIMEVAL!$N$109:$N$110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TIMEVAL!$N$111:$N$130</c:f>
              <c:numCache>
                <c:formatCode>General</c:formatCode>
                <c:ptCount val="20"/>
              </c:numCache>
            </c:numRef>
          </c:yVal>
          <c:smooth val="1"/>
        </c:ser>
        <c:ser>
          <c:idx val="4"/>
          <c:order val="4"/>
          <c:tx>
            <c:strRef>
              <c:f>TIMEVAL!$O$109:$O$110</c:f>
              <c:strCache>
                <c:ptCount val="1"/>
                <c:pt idx="0">
                  <c:v>12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TIMEVAL!$O$111:$O$130</c:f>
              <c:numCache>
                <c:formatCode>General</c:formatCode>
                <c:ptCount val="20"/>
              </c:numCache>
            </c:numRef>
          </c:yVal>
          <c:smooth val="1"/>
        </c:ser>
        <c:ser>
          <c:idx val="5"/>
          <c:order val="5"/>
          <c:tx>
            <c:strRef>
              <c:f>TIMEVAL!$P$109:$P$110</c:f>
              <c:strCache>
                <c:ptCount val="1"/>
                <c:pt idx="0">
                  <c:v>365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TIMEVAL!$P$111:$P$130</c:f>
              <c:numCache>
                <c:formatCode>General</c:formatCode>
                <c:ptCount val="20"/>
              </c:numCache>
            </c:numRef>
          </c:yVal>
          <c:smooth val="1"/>
        </c:ser>
        <c:dLbls/>
        <c:axId val="127786368"/>
        <c:axId val="127894656"/>
      </c:scatterChart>
      <c:valAx>
        <c:axId val="127786368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27894656"/>
        <c:crosses val="autoZero"/>
        <c:crossBetween val="midCat"/>
      </c:valAx>
      <c:valAx>
        <c:axId val="127894656"/>
        <c:scaling>
          <c:orientation val="minMax"/>
        </c:scaling>
        <c:axPos val="l"/>
        <c:majorGridlines/>
        <c:numFmt formatCode="_(* #,##0_);_(* \(#,##0\);_(* &quot;-&quot;_);_(@_)" sourceLinked="0"/>
        <c:majorTickMark val="none"/>
        <c:tickLblPos val="nextTo"/>
        <c:crossAx val="127786368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TIMEVAL!$K$106</c:f>
          <c:strCache>
            <c:ptCount val="1"/>
            <c:pt idx="0">
              <c:v>Effects of Compounding at 12%</c:v>
            </c:pt>
          </c:strCache>
        </c:strRef>
      </c:tx>
      <c:layout/>
      <c:txPr>
        <a:bodyPr/>
        <a:lstStyle/>
        <a:p>
          <a:pPr>
            <a:defRPr/>
          </a:pPr>
          <a:endParaRPr lang="en-US"/>
        </a:p>
      </c:txPr>
    </c:title>
    <c:plotArea>
      <c:layout/>
      <c:scatterChart>
        <c:scatterStyle val="smoothMarker"/>
        <c:ser>
          <c:idx val="0"/>
          <c:order val="0"/>
          <c:tx>
            <c:strRef>
              <c:f>TIMEVAL!$K$109:$K$110</c:f>
              <c:strCache>
                <c:ptCount val="1"/>
                <c:pt idx="0">
                  <c:v>SIMPLE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TIMEVAL!$K$111:$K$130</c:f>
              <c:numCache>
                <c:formatCode>General</c:formatCode>
                <c:ptCount val="20"/>
              </c:numCache>
            </c:numRef>
          </c:yVal>
          <c:smooth val="1"/>
        </c:ser>
        <c:ser>
          <c:idx val="1"/>
          <c:order val="1"/>
          <c:tx>
            <c:strRef>
              <c:f>TIMEVAL!$L$109:$L$110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TIMEVAL!$L$111:$L$130</c:f>
              <c:numCache>
                <c:formatCode>General</c:formatCode>
                <c:ptCount val="20"/>
              </c:numCache>
            </c:numRef>
          </c:yVal>
          <c:smooth val="1"/>
        </c:ser>
        <c:ser>
          <c:idx val="2"/>
          <c:order val="2"/>
          <c:tx>
            <c:strRef>
              <c:f>TIMEVAL!$M$109:$M$110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TIMEVAL!$M$111:$M$130</c:f>
              <c:numCache>
                <c:formatCode>General</c:formatCode>
                <c:ptCount val="20"/>
              </c:numCache>
            </c:numRef>
          </c:yVal>
          <c:smooth val="1"/>
        </c:ser>
        <c:ser>
          <c:idx val="3"/>
          <c:order val="3"/>
          <c:tx>
            <c:strRef>
              <c:f>TIMEVAL!$N$109:$N$110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TIMEVAL!$N$111:$N$130</c:f>
              <c:numCache>
                <c:formatCode>General</c:formatCode>
                <c:ptCount val="20"/>
              </c:numCache>
            </c:numRef>
          </c:yVal>
          <c:smooth val="1"/>
        </c:ser>
        <c:ser>
          <c:idx val="4"/>
          <c:order val="4"/>
          <c:tx>
            <c:strRef>
              <c:f>TIMEVAL!$O$109:$O$110</c:f>
              <c:strCache>
                <c:ptCount val="1"/>
                <c:pt idx="0">
                  <c:v>12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TIMEVAL!$O$111:$O$130</c:f>
              <c:numCache>
                <c:formatCode>General</c:formatCode>
                <c:ptCount val="20"/>
              </c:numCache>
            </c:numRef>
          </c:yVal>
          <c:smooth val="1"/>
        </c:ser>
        <c:ser>
          <c:idx val="5"/>
          <c:order val="5"/>
          <c:tx>
            <c:strRef>
              <c:f>TIMEVAL!$P$109:$P$110</c:f>
              <c:strCache>
                <c:ptCount val="1"/>
                <c:pt idx="0">
                  <c:v>365</c:v>
                </c:pt>
              </c:strCache>
            </c:strRef>
          </c:tx>
          <c:marker>
            <c:symbol val="none"/>
          </c:marker>
          <c:xVal>
            <c:numRef>
              <c:f>TIMEVAL!$J$111:$J$130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TIMEVAL!$P$111:$P$130</c:f>
              <c:numCache>
                <c:formatCode>General</c:formatCode>
                <c:ptCount val="20"/>
              </c:numCache>
            </c:numRef>
          </c:yVal>
          <c:smooth val="1"/>
        </c:ser>
        <c:axId val="124442496"/>
        <c:axId val="124485632"/>
      </c:scatterChart>
      <c:valAx>
        <c:axId val="124442496"/>
        <c:scaling>
          <c:orientation val="minMax"/>
          <c:max val="20"/>
          <c:min val="1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24485632"/>
        <c:crosses val="autoZero"/>
        <c:crossBetween val="midCat"/>
        <c:majorUnit val="1"/>
      </c:valAx>
      <c:valAx>
        <c:axId val="124485632"/>
        <c:scaling>
          <c:orientation val="minMax"/>
        </c:scaling>
        <c:axPos val="l"/>
        <c:majorGridlines/>
        <c:numFmt formatCode="_(* #,##0_);_(* \(#,##0\);_(* &quot;-&quot;_);_(@_)" sourceLinked="0"/>
        <c:majorTickMark val="none"/>
        <c:tickLblPos val="nextTo"/>
        <c:crossAx val="124442496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Payment,</a:t>
            </a:r>
            <a:r>
              <a:rPr lang="en-US" baseline="0"/>
              <a:t> Interest, and Priciple Through Life of Loan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8.5402571071512848E-2"/>
          <c:y val="9.1522695062790885E-2"/>
          <c:w val="0.75866325255403022"/>
          <c:h val="0.79170535167606493"/>
        </c:manualLayout>
      </c:layout>
      <c:scatterChart>
        <c:scatterStyle val="smoothMarker"/>
        <c:ser>
          <c:idx val="0"/>
          <c:order val="0"/>
          <c:tx>
            <c:v>Payment</c:v>
          </c:tx>
          <c:marker>
            <c:symbol val="none"/>
          </c:marker>
          <c:xVal>
            <c:numRef>
              <c:f>TIMEVAL!$B$285:$B$315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TIMEVAL!$C$285:$C$315</c:f>
              <c:numCache>
                <c:formatCode>"$"#,##0.00_);[Red]\("$"#,##0.00\)</c:formatCode>
                <c:ptCount val="31"/>
              </c:numCache>
            </c:numRef>
          </c:yVal>
          <c:smooth val="1"/>
        </c:ser>
        <c:ser>
          <c:idx val="1"/>
          <c:order val="1"/>
          <c:tx>
            <c:v>Interest</c:v>
          </c:tx>
          <c:marker>
            <c:symbol val="none"/>
          </c:marker>
          <c:xVal>
            <c:numRef>
              <c:f>TIMEVAL!$B$285:$B$315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TIMEVAL!$D$285:$D$315</c:f>
              <c:numCache>
                <c:formatCode>_(* #,##0.00_);_(* \(#,##0.00\);_(* "-"??_);_(@_)</c:formatCode>
                <c:ptCount val="31"/>
              </c:numCache>
            </c:numRef>
          </c:yVal>
          <c:smooth val="1"/>
        </c:ser>
        <c:ser>
          <c:idx val="2"/>
          <c:order val="2"/>
          <c:tx>
            <c:v>Principle</c:v>
          </c:tx>
          <c:marker>
            <c:symbol val="none"/>
          </c:marker>
          <c:xVal>
            <c:numRef>
              <c:f>TIMEVAL!$B$285:$B$315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TIMEVAL!$E$285:$E$315</c:f>
              <c:numCache>
                <c:formatCode>"$"#,##0.00_);[Red]\("$"#,##0.00\)</c:formatCode>
                <c:ptCount val="31"/>
              </c:numCache>
            </c:numRef>
          </c:yVal>
          <c:smooth val="1"/>
        </c:ser>
        <c:dLbls/>
        <c:axId val="128259968"/>
        <c:axId val="128895616"/>
      </c:scatterChart>
      <c:valAx>
        <c:axId val="128259968"/>
        <c:scaling>
          <c:orientation val="minMax"/>
          <c:max val="3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28895616"/>
        <c:crosses val="autoZero"/>
        <c:crossBetween val="midCat"/>
      </c:valAx>
      <c:valAx>
        <c:axId val="128895616"/>
        <c:scaling>
          <c:orientation val="minMax"/>
        </c:scaling>
        <c:axPos val="l"/>
        <c:majorGridlines/>
        <c:numFmt formatCode="_(&quot;$&quot;* #,##0_);_(&quot;$&quot;* \(#,##0\);_(&quot;$&quot;* &quot;-&quot;_);_(@_)" sourceLinked="0"/>
        <c:majorTickMark val="none"/>
        <c:tickLblPos val="nextTo"/>
        <c:crossAx val="1282599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488340455778223"/>
          <c:y val="0.47468865739254046"/>
          <c:w val="9.7743248242693301E-2"/>
          <c:h val="0.11799617217505234"/>
        </c:manualLayout>
      </c:layout>
    </c:legend>
    <c:plotVisOnly val="1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Actual Payments versus Balance of Loan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Balance of Loan</c:v>
          </c:tx>
          <c:marker>
            <c:symbol val="none"/>
          </c:marker>
          <c:xVal>
            <c:numRef>
              <c:f>TIMEVAL!$B$285:$B$315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TIMEVAL!$F$285:$F$315</c:f>
              <c:numCache>
                <c:formatCode>_(* #,##0.00_);_(* \(#,##0.00\);_(* "-"??_);_(@_)</c:formatCode>
                <c:ptCount val="31"/>
                <c:pt idx="0">
                  <c:v>150000</c:v>
                </c:pt>
              </c:numCache>
            </c:numRef>
          </c:yVal>
          <c:smooth val="1"/>
        </c:ser>
        <c:ser>
          <c:idx val="1"/>
          <c:order val="1"/>
          <c:tx>
            <c:v>Total Paid on Laon</c:v>
          </c:tx>
          <c:marker>
            <c:symbol val="none"/>
          </c:marker>
          <c:xVal>
            <c:numRef>
              <c:f>TIMEVAL!$B$285:$B$315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TIMEVAL!$G$285:$G$315</c:f>
              <c:numCache>
                <c:formatCode>_(* #,##0.00_);_(* \(#,##0.00\);_(* "-"??_);_(@_)</c:formatCode>
                <c:ptCount val="31"/>
              </c:numCache>
            </c:numRef>
          </c:yVal>
          <c:smooth val="1"/>
        </c:ser>
        <c:dLbls/>
        <c:axId val="129348736"/>
        <c:axId val="129350272"/>
      </c:scatterChart>
      <c:valAx>
        <c:axId val="129348736"/>
        <c:scaling>
          <c:orientation val="minMax"/>
          <c:max val="3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29350272"/>
        <c:crosses val="autoZero"/>
        <c:crossBetween val="midCat"/>
      </c:valAx>
      <c:valAx>
        <c:axId val="129350272"/>
        <c:scaling>
          <c:orientation val="minMax"/>
          <c:max val="600000"/>
        </c:scaling>
        <c:axPos val="l"/>
        <c:majorGridlines/>
        <c:numFmt formatCode="_(&quot;$&quot;* #,##0_);_(&quot;$&quot;* \(#,##0\);_(&quot;$&quot;* &quot;-&quot;_);_(@_)" sourceLinked="0"/>
        <c:majorTickMark val="none"/>
        <c:tickLblPos val="nextTo"/>
        <c:crossAx val="129348736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666750</xdr:colOff>
      <xdr:row>2</xdr:row>
      <xdr:rowOff>123825</xdr:rowOff>
    </xdr:to>
    <xdr:sp macro="" textlink="">
      <xdr:nvSpPr>
        <xdr:cNvPr id="1128" name="Line 1"/>
        <xdr:cNvSpPr>
          <a:spLocks noChangeShapeType="1"/>
        </xdr:cNvSpPr>
      </xdr:nvSpPr>
      <xdr:spPr bwMode="auto">
        <a:xfrm>
          <a:off x="314325" y="504825"/>
          <a:ext cx="809625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20</xdr:row>
      <xdr:rowOff>95250</xdr:rowOff>
    </xdr:from>
    <xdr:to>
      <xdr:col>4</xdr:col>
      <xdr:colOff>285750</xdr:colOff>
      <xdr:row>20</xdr:row>
      <xdr:rowOff>95250</xdr:rowOff>
    </xdr:to>
    <xdr:sp macro="" textlink="">
      <xdr:nvSpPr>
        <xdr:cNvPr id="1129" name="Line 3"/>
        <xdr:cNvSpPr>
          <a:spLocks noChangeShapeType="1"/>
        </xdr:cNvSpPr>
      </xdr:nvSpPr>
      <xdr:spPr bwMode="auto">
        <a:xfrm>
          <a:off x="1419225" y="4076700"/>
          <a:ext cx="215265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</xdr:colOff>
      <xdr:row>20</xdr:row>
      <xdr:rowOff>95250</xdr:rowOff>
    </xdr:from>
    <xdr:to>
      <xdr:col>6</xdr:col>
      <xdr:colOff>742950</xdr:colOff>
      <xdr:row>20</xdr:row>
      <xdr:rowOff>95250</xdr:rowOff>
    </xdr:to>
    <xdr:sp macro="" textlink="">
      <xdr:nvSpPr>
        <xdr:cNvPr id="1130" name="Line 4"/>
        <xdr:cNvSpPr>
          <a:spLocks noChangeShapeType="1"/>
        </xdr:cNvSpPr>
      </xdr:nvSpPr>
      <xdr:spPr bwMode="auto">
        <a:xfrm>
          <a:off x="4210050" y="4076700"/>
          <a:ext cx="1685925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704850</xdr:colOff>
      <xdr:row>31</xdr:row>
      <xdr:rowOff>76200</xdr:rowOff>
    </xdr:from>
    <xdr:to>
      <xdr:col>10</xdr:col>
      <xdr:colOff>552450</xdr:colOff>
      <xdr:row>31</xdr:row>
      <xdr:rowOff>76200</xdr:rowOff>
    </xdr:to>
    <xdr:sp macro="" textlink="">
      <xdr:nvSpPr>
        <xdr:cNvPr id="1131" name="Line 6"/>
        <xdr:cNvSpPr>
          <a:spLocks noChangeShapeType="1"/>
        </xdr:cNvSpPr>
      </xdr:nvSpPr>
      <xdr:spPr bwMode="auto">
        <a:xfrm>
          <a:off x="8448675" y="6257925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685800</xdr:colOff>
      <xdr:row>78</xdr:row>
      <xdr:rowOff>85725</xdr:rowOff>
    </xdr:from>
    <xdr:to>
      <xdr:col>11</xdr:col>
      <xdr:colOff>647700</xdr:colOff>
      <xdr:row>78</xdr:row>
      <xdr:rowOff>85725</xdr:rowOff>
    </xdr:to>
    <xdr:sp macro="" textlink="">
      <xdr:nvSpPr>
        <xdr:cNvPr id="1132" name="Line 7"/>
        <xdr:cNvSpPr>
          <a:spLocks noChangeShapeType="1"/>
        </xdr:cNvSpPr>
      </xdr:nvSpPr>
      <xdr:spPr bwMode="auto">
        <a:xfrm>
          <a:off x="9277350" y="1572577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61</xdr:row>
      <xdr:rowOff>104775</xdr:rowOff>
    </xdr:from>
    <xdr:to>
      <xdr:col>6</xdr:col>
      <xdr:colOff>371475</xdr:colOff>
      <xdr:row>61</xdr:row>
      <xdr:rowOff>104775</xdr:rowOff>
    </xdr:to>
    <xdr:sp macro="" textlink="">
      <xdr:nvSpPr>
        <xdr:cNvPr id="1133" name="Line 8"/>
        <xdr:cNvSpPr>
          <a:spLocks noChangeShapeType="1"/>
        </xdr:cNvSpPr>
      </xdr:nvSpPr>
      <xdr:spPr bwMode="auto">
        <a:xfrm>
          <a:off x="304800" y="12344400"/>
          <a:ext cx="521970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86</xdr:row>
      <xdr:rowOff>104775</xdr:rowOff>
    </xdr:from>
    <xdr:to>
      <xdr:col>6</xdr:col>
      <xdr:colOff>371475</xdr:colOff>
      <xdr:row>86</xdr:row>
      <xdr:rowOff>104775</xdr:rowOff>
    </xdr:to>
    <xdr:sp macro="" textlink="">
      <xdr:nvSpPr>
        <xdr:cNvPr id="1134" name="Line 9"/>
        <xdr:cNvSpPr>
          <a:spLocks noChangeShapeType="1"/>
        </xdr:cNvSpPr>
      </xdr:nvSpPr>
      <xdr:spPr bwMode="auto">
        <a:xfrm>
          <a:off x="304800" y="17364075"/>
          <a:ext cx="521970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108</xdr:row>
      <xdr:rowOff>104775</xdr:rowOff>
    </xdr:from>
    <xdr:to>
      <xdr:col>6</xdr:col>
      <xdr:colOff>371475</xdr:colOff>
      <xdr:row>108</xdr:row>
      <xdr:rowOff>104775</xdr:rowOff>
    </xdr:to>
    <xdr:sp macro="" textlink="">
      <xdr:nvSpPr>
        <xdr:cNvPr id="1135" name="Line 10"/>
        <xdr:cNvSpPr>
          <a:spLocks noChangeShapeType="1"/>
        </xdr:cNvSpPr>
      </xdr:nvSpPr>
      <xdr:spPr bwMode="auto">
        <a:xfrm>
          <a:off x="304800" y="21764625"/>
          <a:ext cx="521970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126</xdr:row>
      <xdr:rowOff>95250</xdr:rowOff>
    </xdr:from>
    <xdr:to>
      <xdr:col>7</xdr:col>
      <xdr:colOff>76200</xdr:colOff>
      <xdr:row>126</xdr:row>
      <xdr:rowOff>104775</xdr:rowOff>
    </xdr:to>
    <xdr:sp macro="" textlink="">
      <xdr:nvSpPr>
        <xdr:cNvPr id="1136" name="Line 11"/>
        <xdr:cNvSpPr>
          <a:spLocks noChangeShapeType="1"/>
        </xdr:cNvSpPr>
      </xdr:nvSpPr>
      <xdr:spPr bwMode="auto">
        <a:xfrm flipV="1">
          <a:off x="304800" y="25374600"/>
          <a:ext cx="5867400" cy="95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139</xdr:row>
      <xdr:rowOff>28575</xdr:rowOff>
    </xdr:from>
    <xdr:to>
      <xdr:col>6</xdr:col>
      <xdr:colOff>800100</xdr:colOff>
      <xdr:row>139</xdr:row>
      <xdr:rowOff>28575</xdr:rowOff>
    </xdr:to>
    <xdr:sp macro="" textlink="">
      <xdr:nvSpPr>
        <xdr:cNvPr id="1137" name="Line 12"/>
        <xdr:cNvSpPr>
          <a:spLocks noChangeShapeType="1"/>
        </xdr:cNvSpPr>
      </xdr:nvSpPr>
      <xdr:spPr bwMode="auto">
        <a:xfrm flipV="1">
          <a:off x="4400550" y="27908250"/>
          <a:ext cx="15525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147</xdr:row>
      <xdr:rowOff>95250</xdr:rowOff>
    </xdr:from>
    <xdr:to>
      <xdr:col>7</xdr:col>
      <xdr:colOff>76200</xdr:colOff>
      <xdr:row>147</xdr:row>
      <xdr:rowOff>104775</xdr:rowOff>
    </xdr:to>
    <xdr:sp macro="" textlink="">
      <xdr:nvSpPr>
        <xdr:cNvPr id="1138" name="Line 13"/>
        <xdr:cNvSpPr>
          <a:spLocks noChangeShapeType="1"/>
        </xdr:cNvSpPr>
      </xdr:nvSpPr>
      <xdr:spPr bwMode="auto">
        <a:xfrm flipV="1">
          <a:off x="304800" y="29594175"/>
          <a:ext cx="5867400" cy="95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174</xdr:row>
      <xdr:rowOff>95250</xdr:rowOff>
    </xdr:from>
    <xdr:to>
      <xdr:col>7</xdr:col>
      <xdr:colOff>76200</xdr:colOff>
      <xdr:row>174</xdr:row>
      <xdr:rowOff>104775</xdr:rowOff>
    </xdr:to>
    <xdr:sp macro="" textlink="">
      <xdr:nvSpPr>
        <xdr:cNvPr id="1139" name="Line 14"/>
        <xdr:cNvSpPr>
          <a:spLocks noChangeShapeType="1"/>
        </xdr:cNvSpPr>
      </xdr:nvSpPr>
      <xdr:spPr bwMode="auto">
        <a:xfrm flipV="1">
          <a:off x="304800" y="35032950"/>
          <a:ext cx="5867400" cy="95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195</xdr:row>
      <xdr:rowOff>95250</xdr:rowOff>
    </xdr:from>
    <xdr:to>
      <xdr:col>7</xdr:col>
      <xdr:colOff>76200</xdr:colOff>
      <xdr:row>195</xdr:row>
      <xdr:rowOff>104775</xdr:rowOff>
    </xdr:to>
    <xdr:sp macro="" textlink="">
      <xdr:nvSpPr>
        <xdr:cNvPr id="1140" name="Line 15"/>
        <xdr:cNvSpPr>
          <a:spLocks noChangeShapeType="1"/>
        </xdr:cNvSpPr>
      </xdr:nvSpPr>
      <xdr:spPr bwMode="auto">
        <a:xfrm flipV="1">
          <a:off x="304800" y="39233475"/>
          <a:ext cx="5867400" cy="95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466725</xdr:colOff>
      <xdr:row>217</xdr:row>
      <xdr:rowOff>104775</xdr:rowOff>
    </xdr:from>
    <xdr:to>
      <xdr:col>5</xdr:col>
      <xdr:colOff>790575</xdr:colOff>
      <xdr:row>217</xdr:row>
      <xdr:rowOff>104775</xdr:rowOff>
    </xdr:to>
    <xdr:sp macro="" textlink="">
      <xdr:nvSpPr>
        <xdr:cNvPr id="1141" name="Line 17"/>
        <xdr:cNvSpPr>
          <a:spLocks noChangeShapeType="1"/>
        </xdr:cNvSpPr>
      </xdr:nvSpPr>
      <xdr:spPr bwMode="auto">
        <a:xfrm>
          <a:off x="4667250" y="43653075"/>
          <a:ext cx="323850" cy="0"/>
        </a:xfrm>
        <a:prstGeom prst="line">
          <a:avLst/>
        </a:prstGeom>
        <a:noFill/>
        <a:ln w="1905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6</xdr:col>
      <xdr:colOff>190500</xdr:colOff>
      <xdr:row>217</xdr:row>
      <xdr:rowOff>104775</xdr:rowOff>
    </xdr:from>
    <xdr:to>
      <xdr:col>6</xdr:col>
      <xdr:colOff>714375</xdr:colOff>
      <xdr:row>217</xdr:row>
      <xdr:rowOff>104775</xdr:rowOff>
    </xdr:to>
    <xdr:sp macro="" textlink="">
      <xdr:nvSpPr>
        <xdr:cNvPr id="1142" name="Line 18"/>
        <xdr:cNvSpPr>
          <a:spLocks noChangeShapeType="1"/>
        </xdr:cNvSpPr>
      </xdr:nvSpPr>
      <xdr:spPr bwMode="auto">
        <a:xfrm>
          <a:off x="5343525" y="43653075"/>
          <a:ext cx="523875" cy="0"/>
        </a:xfrm>
        <a:prstGeom prst="line">
          <a:avLst/>
        </a:prstGeom>
        <a:noFill/>
        <a:ln w="1905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217</xdr:row>
      <xdr:rowOff>66675</xdr:rowOff>
    </xdr:from>
    <xdr:to>
      <xdr:col>6</xdr:col>
      <xdr:colOff>142875</xdr:colOff>
      <xdr:row>217</xdr:row>
      <xdr:rowOff>76200</xdr:rowOff>
    </xdr:to>
    <xdr:sp macro="" textlink="">
      <xdr:nvSpPr>
        <xdr:cNvPr id="1143" name="Line 20"/>
        <xdr:cNvSpPr>
          <a:spLocks noChangeShapeType="1"/>
        </xdr:cNvSpPr>
      </xdr:nvSpPr>
      <xdr:spPr bwMode="auto">
        <a:xfrm>
          <a:off x="5162550" y="43614975"/>
          <a:ext cx="133350" cy="9525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240</xdr:row>
      <xdr:rowOff>95250</xdr:rowOff>
    </xdr:from>
    <xdr:to>
      <xdr:col>7</xdr:col>
      <xdr:colOff>76200</xdr:colOff>
      <xdr:row>240</xdr:row>
      <xdr:rowOff>104775</xdr:rowOff>
    </xdr:to>
    <xdr:sp macro="" textlink="">
      <xdr:nvSpPr>
        <xdr:cNvPr id="1144" name="Line 21"/>
        <xdr:cNvSpPr>
          <a:spLocks noChangeShapeType="1"/>
        </xdr:cNvSpPr>
      </xdr:nvSpPr>
      <xdr:spPr bwMode="auto">
        <a:xfrm flipV="1">
          <a:off x="304800" y="48291750"/>
          <a:ext cx="5867400" cy="95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280</xdr:row>
      <xdr:rowOff>104775</xdr:rowOff>
    </xdr:from>
    <xdr:to>
      <xdr:col>7</xdr:col>
      <xdr:colOff>19050</xdr:colOff>
      <xdr:row>280</xdr:row>
      <xdr:rowOff>104775</xdr:rowOff>
    </xdr:to>
    <xdr:sp macro="" textlink="">
      <xdr:nvSpPr>
        <xdr:cNvPr id="1145" name="Line 24"/>
        <xdr:cNvSpPr>
          <a:spLocks noChangeShapeType="1"/>
        </xdr:cNvSpPr>
      </xdr:nvSpPr>
      <xdr:spPr bwMode="auto">
        <a:xfrm flipV="1">
          <a:off x="66675" y="56235600"/>
          <a:ext cx="6048375" cy="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283</xdr:row>
      <xdr:rowOff>104775</xdr:rowOff>
    </xdr:from>
    <xdr:to>
      <xdr:col>7</xdr:col>
      <xdr:colOff>19050</xdr:colOff>
      <xdr:row>283</xdr:row>
      <xdr:rowOff>114300</xdr:rowOff>
    </xdr:to>
    <xdr:sp macro="" textlink="">
      <xdr:nvSpPr>
        <xdr:cNvPr id="1146" name="Line 25"/>
        <xdr:cNvSpPr>
          <a:spLocks noChangeShapeType="1"/>
        </xdr:cNvSpPr>
      </xdr:nvSpPr>
      <xdr:spPr bwMode="auto">
        <a:xfrm flipV="1">
          <a:off x="66675" y="56835675"/>
          <a:ext cx="6048375" cy="95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315</xdr:row>
      <xdr:rowOff>104775</xdr:rowOff>
    </xdr:from>
    <xdr:to>
      <xdr:col>7</xdr:col>
      <xdr:colOff>19050</xdr:colOff>
      <xdr:row>315</xdr:row>
      <xdr:rowOff>104775</xdr:rowOff>
    </xdr:to>
    <xdr:sp macro="" textlink="">
      <xdr:nvSpPr>
        <xdr:cNvPr id="1147" name="Line 26"/>
        <xdr:cNvSpPr>
          <a:spLocks noChangeShapeType="1"/>
        </xdr:cNvSpPr>
      </xdr:nvSpPr>
      <xdr:spPr bwMode="auto">
        <a:xfrm flipV="1">
          <a:off x="285750" y="63236475"/>
          <a:ext cx="5829300" cy="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318</xdr:row>
      <xdr:rowOff>104775</xdr:rowOff>
    </xdr:from>
    <xdr:to>
      <xdr:col>7</xdr:col>
      <xdr:colOff>19050</xdr:colOff>
      <xdr:row>318</xdr:row>
      <xdr:rowOff>104775</xdr:rowOff>
    </xdr:to>
    <xdr:sp macro="" textlink="">
      <xdr:nvSpPr>
        <xdr:cNvPr id="1148" name="Line 27"/>
        <xdr:cNvSpPr>
          <a:spLocks noChangeShapeType="1"/>
        </xdr:cNvSpPr>
      </xdr:nvSpPr>
      <xdr:spPr bwMode="auto">
        <a:xfrm flipV="1">
          <a:off x="285750" y="63836550"/>
          <a:ext cx="5829300" cy="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332</xdr:row>
      <xdr:rowOff>104775</xdr:rowOff>
    </xdr:from>
    <xdr:to>
      <xdr:col>7</xdr:col>
      <xdr:colOff>19050</xdr:colOff>
      <xdr:row>332</xdr:row>
      <xdr:rowOff>104775</xdr:rowOff>
    </xdr:to>
    <xdr:sp macro="" textlink="">
      <xdr:nvSpPr>
        <xdr:cNvPr id="1149" name="Line 28"/>
        <xdr:cNvSpPr>
          <a:spLocks noChangeShapeType="1"/>
        </xdr:cNvSpPr>
      </xdr:nvSpPr>
      <xdr:spPr bwMode="auto">
        <a:xfrm flipV="1">
          <a:off x="285750" y="66655950"/>
          <a:ext cx="5829300" cy="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347</xdr:row>
      <xdr:rowOff>104775</xdr:rowOff>
    </xdr:from>
    <xdr:to>
      <xdr:col>7</xdr:col>
      <xdr:colOff>19050</xdr:colOff>
      <xdr:row>347</xdr:row>
      <xdr:rowOff>104775</xdr:rowOff>
    </xdr:to>
    <xdr:sp macro="" textlink="">
      <xdr:nvSpPr>
        <xdr:cNvPr id="1150" name="Line 29"/>
        <xdr:cNvSpPr>
          <a:spLocks noChangeShapeType="1"/>
        </xdr:cNvSpPr>
      </xdr:nvSpPr>
      <xdr:spPr bwMode="auto">
        <a:xfrm flipV="1">
          <a:off x="285750" y="69675375"/>
          <a:ext cx="5829300" cy="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370</xdr:row>
      <xdr:rowOff>104775</xdr:rowOff>
    </xdr:from>
    <xdr:to>
      <xdr:col>7</xdr:col>
      <xdr:colOff>19050</xdr:colOff>
      <xdr:row>370</xdr:row>
      <xdr:rowOff>104775</xdr:rowOff>
    </xdr:to>
    <xdr:sp macro="" textlink="">
      <xdr:nvSpPr>
        <xdr:cNvPr id="1151" name="Line 30"/>
        <xdr:cNvSpPr>
          <a:spLocks noChangeShapeType="1"/>
        </xdr:cNvSpPr>
      </xdr:nvSpPr>
      <xdr:spPr bwMode="auto">
        <a:xfrm flipV="1">
          <a:off x="285750" y="74285475"/>
          <a:ext cx="5829300" cy="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7</xdr:col>
      <xdr:colOff>790575</xdr:colOff>
      <xdr:row>102</xdr:row>
      <xdr:rowOff>171450</xdr:rowOff>
    </xdr:from>
    <xdr:to>
      <xdr:col>9</xdr:col>
      <xdr:colOff>514350</xdr:colOff>
      <xdr:row>118</xdr:row>
      <xdr:rowOff>180975</xdr:rowOff>
    </xdr:to>
    <xdr:sp macro="" textlink="">
      <xdr:nvSpPr>
        <xdr:cNvPr id="29" name="Rounded Rectangle 28"/>
        <xdr:cNvSpPr/>
      </xdr:nvSpPr>
      <xdr:spPr bwMode="auto">
        <a:xfrm>
          <a:off x="6886575" y="20631150"/>
          <a:ext cx="2219325" cy="32099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962025</xdr:colOff>
      <xdr:row>103</xdr:row>
      <xdr:rowOff>85725</xdr:rowOff>
    </xdr:from>
    <xdr:to>
      <xdr:col>9</xdr:col>
      <xdr:colOff>419100</xdr:colOff>
      <xdr:row>118</xdr:row>
      <xdr:rowOff>9525</xdr:rowOff>
    </xdr:to>
    <xdr:sp macro="" textlink="">
      <xdr:nvSpPr>
        <xdr:cNvPr id="30" name="TextBox 29"/>
        <xdr:cNvSpPr txBox="1"/>
      </xdr:nvSpPr>
      <xdr:spPr>
        <a:xfrm>
          <a:off x="7058025" y="20745450"/>
          <a:ext cx="1952625" cy="2924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/>
            <a:t>Note how this title is constructed and used in the charts.</a:t>
          </a:r>
        </a:p>
        <a:p>
          <a:endParaRPr lang="en-US" sz="1600"/>
        </a:p>
        <a:p>
          <a:r>
            <a:rPr lang="en-US" sz="1600"/>
            <a:t>To</a:t>
          </a:r>
          <a:r>
            <a:rPr lang="en-US" sz="1600" baseline="0"/>
            <a:t> link a title or axis lable to a cell, click in the title or lable box and then click in the formula bar, type = and then reference the cell with the title.</a:t>
          </a:r>
          <a:endParaRPr lang="en-US" sz="1600"/>
        </a:p>
      </xdr:txBody>
    </xdr:sp>
    <xdr:clientData/>
  </xdr:twoCellAnchor>
  <xdr:twoCellAnchor>
    <xdr:from>
      <xdr:col>9</xdr:col>
      <xdr:colOff>533400</xdr:colOff>
      <xdr:row>104</xdr:row>
      <xdr:rowOff>190500</xdr:rowOff>
    </xdr:from>
    <xdr:to>
      <xdr:col>9</xdr:col>
      <xdr:colOff>762000</xdr:colOff>
      <xdr:row>105</xdr:row>
      <xdr:rowOff>66675</xdr:rowOff>
    </xdr:to>
    <xdr:cxnSp macro="">
      <xdr:nvCxnSpPr>
        <xdr:cNvPr id="32" name="Straight Arrow Connector 31"/>
        <xdr:cNvCxnSpPr/>
      </xdr:nvCxnSpPr>
      <xdr:spPr bwMode="auto">
        <a:xfrm>
          <a:off x="9124950" y="21050250"/>
          <a:ext cx="228600" cy="762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7</xdr:col>
      <xdr:colOff>371475</xdr:colOff>
      <xdr:row>78</xdr:row>
      <xdr:rowOff>104776</xdr:rowOff>
    </xdr:from>
    <xdr:to>
      <xdr:col>9</xdr:col>
      <xdr:colOff>95250</xdr:colOff>
      <xdr:row>89</xdr:row>
      <xdr:rowOff>123825</xdr:rowOff>
    </xdr:to>
    <xdr:sp macro="" textlink="">
      <xdr:nvSpPr>
        <xdr:cNvPr id="35" name="Rounded Rectangle 34"/>
        <xdr:cNvSpPr/>
      </xdr:nvSpPr>
      <xdr:spPr bwMode="auto">
        <a:xfrm>
          <a:off x="6467475" y="15744826"/>
          <a:ext cx="2219325" cy="2238374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542925</xdr:colOff>
      <xdr:row>79</xdr:row>
      <xdr:rowOff>19050</xdr:rowOff>
    </xdr:from>
    <xdr:to>
      <xdr:col>9</xdr:col>
      <xdr:colOff>0</xdr:colOff>
      <xdr:row>88</xdr:row>
      <xdr:rowOff>114300</xdr:rowOff>
    </xdr:to>
    <xdr:sp macro="" textlink="">
      <xdr:nvSpPr>
        <xdr:cNvPr id="36" name="TextBox 35"/>
        <xdr:cNvSpPr txBox="1"/>
      </xdr:nvSpPr>
      <xdr:spPr>
        <a:xfrm>
          <a:off x="6638925" y="15859125"/>
          <a:ext cx="1952625" cy="1914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/>
            <a:t>Create the inputs</a:t>
          </a:r>
          <a:r>
            <a:rPr lang="en-US" sz="1600" baseline="0"/>
            <a:t> for a chart that shows the present value of a future amount  for 1 to 20 years with simple and compound interest.</a:t>
          </a:r>
          <a:endParaRPr lang="en-US" sz="1600"/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8</xdr:col>
      <xdr:colOff>571500</xdr:colOff>
      <xdr:row>44</xdr:row>
      <xdr:rowOff>142875</xdr:rowOff>
    </xdr:to>
    <xdr:sp macro="" textlink="">
      <xdr:nvSpPr>
        <xdr:cNvPr id="37" name="Rounded Rectangle 36"/>
        <xdr:cNvSpPr/>
      </xdr:nvSpPr>
      <xdr:spPr bwMode="auto">
        <a:xfrm>
          <a:off x="6096000" y="6581775"/>
          <a:ext cx="2219325" cy="23622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171451</xdr:colOff>
      <xdr:row>33</xdr:row>
      <xdr:rowOff>114299</xdr:rowOff>
    </xdr:from>
    <xdr:to>
      <xdr:col>8</xdr:col>
      <xdr:colOff>466726</xdr:colOff>
      <xdr:row>43</xdr:row>
      <xdr:rowOff>104775</xdr:rowOff>
    </xdr:to>
    <xdr:sp macro="" textlink="">
      <xdr:nvSpPr>
        <xdr:cNvPr id="38" name="TextBox 37"/>
        <xdr:cNvSpPr txBox="1"/>
      </xdr:nvSpPr>
      <xdr:spPr>
        <a:xfrm>
          <a:off x="6267451" y="6696074"/>
          <a:ext cx="1943100" cy="20002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/>
            <a:t>Create the inputs</a:t>
          </a:r>
          <a:r>
            <a:rPr lang="en-US" sz="1600" baseline="0"/>
            <a:t> for a chart that shows the future value of an amount  for 1 to 20 years with simple and compound interest.</a:t>
          </a:r>
          <a:endParaRPr lang="en-US" sz="1600"/>
        </a:p>
      </xdr:txBody>
    </xdr:sp>
    <xdr:clientData/>
  </xdr:twoCellAnchor>
  <xdr:twoCellAnchor>
    <xdr:from>
      <xdr:col>7</xdr:col>
      <xdr:colOff>704850</xdr:colOff>
      <xdr:row>119</xdr:row>
      <xdr:rowOff>161925</xdr:rowOff>
    </xdr:from>
    <xdr:to>
      <xdr:col>9</xdr:col>
      <xdr:colOff>428625</xdr:colOff>
      <xdr:row>131</xdr:row>
      <xdr:rowOff>104775</xdr:rowOff>
    </xdr:to>
    <xdr:sp macro="" textlink="">
      <xdr:nvSpPr>
        <xdr:cNvPr id="39" name="Rounded Rectangle 38"/>
        <xdr:cNvSpPr/>
      </xdr:nvSpPr>
      <xdr:spPr bwMode="auto">
        <a:xfrm>
          <a:off x="6800850" y="24022050"/>
          <a:ext cx="2219325" cy="23622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876301</xdr:colOff>
      <xdr:row>120</xdr:row>
      <xdr:rowOff>76199</xdr:rowOff>
    </xdr:from>
    <xdr:to>
      <xdr:col>9</xdr:col>
      <xdr:colOff>323851</xdr:colOff>
      <xdr:row>130</xdr:row>
      <xdr:rowOff>57150</xdr:rowOff>
    </xdr:to>
    <xdr:sp macro="" textlink="">
      <xdr:nvSpPr>
        <xdr:cNvPr id="40" name="TextBox 39"/>
        <xdr:cNvSpPr txBox="1"/>
      </xdr:nvSpPr>
      <xdr:spPr>
        <a:xfrm>
          <a:off x="6972301" y="24136349"/>
          <a:ext cx="1943100" cy="20002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/>
            <a:t>Create the inputs</a:t>
          </a:r>
          <a:r>
            <a:rPr lang="en-US" sz="1600" baseline="0"/>
            <a:t> for a chart that shows the future value of an amount  for 1 to 20 years with various compounding terms.</a:t>
          </a:r>
          <a:endParaRPr 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-28575" y="-1905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/>
  <dimension ref="A1:AL394"/>
  <sheetViews>
    <sheetView showGridLines="0" tabSelected="1" workbookViewId="0">
      <selection activeCell="G7" sqref="G7"/>
    </sheetView>
  </sheetViews>
  <sheetFormatPr defaultColWidth="9.75" defaultRowHeight="15.75"/>
  <cols>
    <col min="1" max="1" width="3.25" style="6" customWidth="1"/>
    <col min="2" max="2" width="15.25" style="6" customWidth="1"/>
    <col min="3" max="3" width="10.75" style="6" bestFit="1" customWidth="1"/>
    <col min="4" max="4" width="13.875" style="6" customWidth="1"/>
    <col min="5" max="5" width="12" style="6" customWidth="1"/>
    <col min="6" max="6" width="12.5" style="6" bestFit="1" customWidth="1"/>
    <col min="7" max="7" width="12.375" style="6" customWidth="1"/>
    <col min="8" max="8" width="21.625" style="6" customWidth="1"/>
    <col min="9" max="9" width="11.125" style="6" customWidth="1"/>
    <col min="10" max="10" width="10.625" style="6" bestFit="1" customWidth="1"/>
    <col min="11" max="11" width="13.625" style="6" bestFit="1" customWidth="1"/>
    <col min="12" max="16" width="9.75" style="6"/>
    <col min="17" max="17" width="4.75" style="6" customWidth="1"/>
    <col min="18" max="18" width="9.75" style="6"/>
    <col min="19" max="22" width="11.75" style="6" customWidth="1"/>
    <col min="23" max="27" width="9.75" style="6"/>
    <col min="28" max="28" width="13.75" style="6" customWidth="1"/>
    <col min="29" max="16384" width="9.75" style="6"/>
  </cols>
  <sheetData>
    <row r="1" spans="2:38" ht="11.25" customHeight="1">
      <c r="Y1" s="3"/>
      <c r="Z1" s="1"/>
      <c r="AA1" s="1"/>
      <c r="AB1" s="1"/>
      <c r="AC1" s="1"/>
      <c r="AD1" s="1"/>
    </row>
    <row r="2" spans="2:38" ht="18.75" customHeight="1">
      <c r="B2" s="103" t="s">
        <v>0</v>
      </c>
      <c r="C2" s="103"/>
      <c r="D2" s="103"/>
      <c r="E2" s="103"/>
      <c r="F2" s="103"/>
      <c r="G2" s="103"/>
      <c r="Y2" s="1"/>
      <c r="Z2" s="3"/>
      <c r="AA2" s="1"/>
      <c r="AB2" s="1"/>
      <c r="AC2" s="1"/>
      <c r="AD2" s="1"/>
    </row>
    <row r="3" spans="2:38">
      <c r="D3" s="7"/>
      <c r="E3" s="7"/>
      <c r="F3" s="3"/>
      <c r="X3" s="4"/>
      <c r="AG3" s="8"/>
      <c r="AK3" s="4"/>
      <c r="AL3" s="4"/>
    </row>
    <row r="4" spans="2:38">
      <c r="B4" s="5" t="s">
        <v>3</v>
      </c>
      <c r="C4" s="9"/>
      <c r="D4" s="9"/>
      <c r="X4" s="4"/>
    </row>
    <row r="5" spans="2:38">
      <c r="B5" s="5" t="s">
        <v>4</v>
      </c>
      <c r="C5" s="9"/>
      <c r="D5" s="9"/>
      <c r="X5" s="4"/>
      <c r="AG5" s="8"/>
    </row>
    <row r="6" spans="2:38">
      <c r="X6" s="4"/>
      <c r="AF6" s="8"/>
      <c r="AG6" s="8"/>
      <c r="AI6" s="8"/>
      <c r="AJ6" s="8"/>
    </row>
    <row r="7" spans="2:38">
      <c r="B7" s="2" t="s">
        <v>7</v>
      </c>
      <c r="C7" s="3" t="s">
        <v>8</v>
      </c>
      <c r="D7" s="1"/>
      <c r="E7" s="1"/>
      <c r="X7" s="4"/>
      <c r="AF7" s="8"/>
      <c r="AG7" s="8"/>
      <c r="AI7" s="8"/>
      <c r="AJ7" s="8"/>
    </row>
    <row r="8" spans="2:38">
      <c r="B8" s="2" t="s">
        <v>10</v>
      </c>
      <c r="C8" s="3" t="s">
        <v>11</v>
      </c>
      <c r="D8" s="1"/>
      <c r="E8" s="1"/>
      <c r="X8" s="4"/>
      <c r="AF8" s="8"/>
      <c r="AG8" s="8"/>
      <c r="AI8" s="8"/>
      <c r="AJ8" s="8"/>
    </row>
    <row r="9" spans="2:38">
      <c r="B9" s="2" t="s">
        <v>13</v>
      </c>
      <c r="C9" s="3" t="s">
        <v>14</v>
      </c>
      <c r="D9" s="1"/>
      <c r="E9" s="1"/>
      <c r="X9" s="4"/>
      <c r="AF9" s="8"/>
      <c r="AG9" s="8"/>
    </row>
    <row r="10" spans="2:38">
      <c r="K10" s="4"/>
      <c r="Y10" s="3"/>
      <c r="Z10" s="1"/>
      <c r="AA10" s="1"/>
      <c r="AB10" s="10"/>
      <c r="AF10" s="8"/>
      <c r="AG10" s="8"/>
    </row>
    <row r="11" spans="2:38">
      <c r="B11" s="5" t="s">
        <v>15</v>
      </c>
      <c r="C11" s="9"/>
      <c r="D11" s="9"/>
      <c r="E11" s="9"/>
      <c r="F11" s="9"/>
      <c r="G11" s="9"/>
      <c r="X11" s="3"/>
      <c r="Y11" s="7"/>
      <c r="Z11" s="7"/>
      <c r="AA11" s="1"/>
      <c r="AB11" s="7"/>
      <c r="AF11" s="8"/>
      <c r="AG11" s="8"/>
    </row>
    <row r="12" spans="2:38">
      <c r="B12" s="5" t="s">
        <v>17</v>
      </c>
      <c r="C12" s="9"/>
      <c r="D12" s="9"/>
      <c r="E12" s="9"/>
      <c r="F12" s="9"/>
      <c r="G12" s="9"/>
      <c r="X12" s="1"/>
      <c r="Y12" s="4"/>
      <c r="Z12" s="1"/>
      <c r="AF12" s="8"/>
      <c r="AG12" s="8"/>
    </row>
    <row r="13" spans="2:38">
      <c r="B13" s="5" t="s">
        <v>174</v>
      </c>
      <c r="C13" s="9"/>
      <c r="D13" s="9"/>
      <c r="E13" s="9"/>
      <c r="F13" s="9"/>
      <c r="G13" s="9"/>
      <c r="X13" s="1"/>
      <c r="Y13" s="11"/>
      <c r="Z13" s="1"/>
      <c r="AA13" s="8"/>
      <c r="AB13" s="8"/>
      <c r="AC13" s="12"/>
      <c r="AD13" s="12" t="str">
        <f>IF(ISTEXT(Z13),-Z14/(1+Z16/100)^Z15+PV(Z16/100,Z15,Z17),"")</f>
        <v/>
      </c>
      <c r="AF13" s="8"/>
      <c r="AG13" s="8"/>
    </row>
    <row r="14" spans="2:38">
      <c r="B14" s="5" t="s">
        <v>21</v>
      </c>
      <c r="C14" s="9"/>
      <c r="D14" s="9"/>
      <c r="E14" s="9"/>
      <c r="F14" s="9"/>
      <c r="G14" s="9"/>
      <c r="X14" s="1"/>
      <c r="Y14" s="11"/>
      <c r="Z14" s="3"/>
      <c r="AA14" s="8"/>
      <c r="AB14" s="8"/>
      <c r="AC14" s="12"/>
      <c r="AD14" s="12" t="str">
        <f>IF(ISTEXT(Z14),-Z13*(1+Z16/100)^Z15+FV(Z16/100,Z15,Z17),"")</f>
        <v/>
      </c>
      <c r="AF14" s="8"/>
      <c r="AG14" s="8"/>
    </row>
    <row r="15" spans="2:38">
      <c r="X15" s="1"/>
      <c r="Y15" s="11"/>
      <c r="Z15" s="1"/>
      <c r="AA15" s="8"/>
      <c r="AB15" s="8"/>
      <c r="AC15" s="12"/>
      <c r="AD15" s="12"/>
      <c r="AF15" s="8"/>
      <c r="AG15" s="8"/>
    </row>
    <row r="16" spans="2:38">
      <c r="B16" s="6" t="s">
        <v>175</v>
      </c>
      <c r="C16" s="13"/>
      <c r="D16" s="13"/>
      <c r="E16" s="14"/>
      <c r="F16" s="14"/>
      <c r="G16" s="15"/>
      <c r="H16" s="15"/>
      <c r="X16" s="1"/>
      <c r="Y16" s="11"/>
      <c r="Z16" s="1"/>
      <c r="AA16" s="8"/>
      <c r="AB16" s="8"/>
      <c r="AC16" s="12"/>
      <c r="AD16" s="12" t="str">
        <f>IF(ISTEXT(Z16),IF(Z17=0,RATE(Z15,,Z13,Z14)*100,AG3*100),"")</f>
        <v/>
      </c>
      <c r="AF16" s="8"/>
      <c r="AG16" s="8"/>
    </row>
    <row r="17" spans="2:33">
      <c r="B17" s="6" t="s">
        <v>176</v>
      </c>
      <c r="C17" s="14"/>
      <c r="D17" s="13"/>
      <c r="E17" s="14"/>
      <c r="F17" s="14"/>
      <c r="G17" s="15"/>
      <c r="H17" s="15"/>
      <c r="X17" s="1"/>
      <c r="Y17" s="11"/>
      <c r="Z17" s="1"/>
      <c r="AA17" s="8"/>
      <c r="AB17" s="8"/>
      <c r="AC17" s="12"/>
      <c r="AD17" s="12" t="str">
        <f>IF(ISTEXT(Z17),PMT(Z16/100,Z15,-(-Z13-(Z14/(1+Z16/100)^Z15))),"")</f>
        <v/>
      </c>
      <c r="AF17" s="8"/>
      <c r="AG17" s="8"/>
    </row>
    <row r="18" spans="2:33">
      <c r="B18" s="6" t="s">
        <v>177</v>
      </c>
      <c r="C18" s="14"/>
      <c r="D18" s="13"/>
      <c r="E18" s="14"/>
      <c r="F18" s="14"/>
      <c r="G18" s="15"/>
      <c r="H18" s="15"/>
      <c r="X18" s="3"/>
      <c r="Y18" s="7"/>
      <c r="Z18" s="7"/>
      <c r="AA18" s="1"/>
      <c r="AB18" s="7"/>
      <c r="AF18" s="8"/>
      <c r="AG18" s="8"/>
    </row>
    <row r="19" spans="2:33">
      <c r="C19" s="15"/>
      <c r="D19" s="15"/>
      <c r="E19" s="15"/>
      <c r="F19" s="15"/>
      <c r="G19" s="15"/>
      <c r="H19" s="15"/>
      <c r="X19" s="4"/>
      <c r="Z19" s="1"/>
      <c r="AF19" s="8"/>
      <c r="AG19" s="8"/>
    </row>
    <row r="20" spans="2:33">
      <c r="C20" s="3" t="s">
        <v>30</v>
      </c>
      <c r="D20" s="1"/>
      <c r="E20" s="1"/>
      <c r="F20" s="3" t="s">
        <v>31</v>
      </c>
      <c r="G20" s="1"/>
      <c r="H20" s="15"/>
      <c r="AF20" s="8"/>
      <c r="AG20" s="8"/>
    </row>
    <row r="21" spans="2:33">
      <c r="C21" s="7"/>
      <c r="D21" s="7"/>
      <c r="E21" s="3"/>
      <c r="F21" s="7"/>
      <c r="G21" s="7"/>
      <c r="AF21" s="8"/>
      <c r="AG21" s="8"/>
    </row>
    <row r="22" spans="2:33">
      <c r="B22" s="3" t="s">
        <v>34</v>
      </c>
      <c r="C22" s="4" t="s">
        <v>35</v>
      </c>
      <c r="F22" s="4" t="s">
        <v>35</v>
      </c>
      <c r="AF22" s="8"/>
      <c r="AG22" s="8"/>
    </row>
    <row r="23" spans="2:33">
      <c r="B23" s="1"/>
      <c r="C23" s="4" t="s">
        <v>37</v>
      </c>
      <c r="F23" s="4" t="s">
        <v>37</v>
      </c>
      <c r="AF23" s="8"/>
      <c r="AG23" s="8"/>
    </row>
    <row r="24" spans="2:33">
      <c r="B24" s="1"/>
      <c r="C24" s="8">
        <v>1100</v>
      </c>
      <c r="F24" s="4" t="s">
        <v>38</v>
      </c>
      <c r="AF24" s="8"/>
      <c r="AG24" s="8"/>
    </row>
    <row r="25" spans="2:33">
      <c r="B25" s="1"/>
      <c r="AF25" s="8"/>
      <c r="AG25" s="8"/>
    </row>
    <row r="26" spans="2:33">
      <c r="B26" s="3" t="s">
        <v>41</v>
      </c>
      <c r="C26" s="4" t="s">
        <v>42</v>
      </c>
      <c r="F26" s="4" t="s">
        <v>43</v>
      </c>
      <c r="AF26" s="8"/>
      <c r="AG26" s="8"/>
    </row>
    <row r="27" spans="2:33">
      <c r="B27" s="1"/>
      <c r="C27" s="4" t="s">
        <v>45</v>
      </c>
      <c r="F27" s="4" t="s">
        <v>46</v>
      </c>
      <c r="AF27" s="8"/>
      <c r="AG27" s="8"/>
    </row>
    <row r="28" spans="2:33">
      <c r="B28" s="1"/>
      <c r="C28" s="8">
        <f>1000*(1.1)^2</f>
        <v>1209.9999999999998</v>
      </c>
      <c r="F28" s="8">
        <v>1200</v>
      </c>
      <c r="AF28" s="8"/>
      <c r="AG28" s="8"/>
    </row>
    <row r="29" spans="2:33">
      <c r="B29" s="1"/>
      <c r="AF29" s="8"/>
      <c r="AG29" s="8"/>
    </row>
    <row r="30" spans="2:33">
      <c r="B30" s="3" t="s">
        <v>49</v>
      </c>
      <c r="C30" s="4" t="s">
        <v>50</v>
      </c>
      <c r="F30" s="4" t="s">
        <v>51</v>
      </c>
      <c r="K30" s="4"/>
      <c r="AF30" s="8"/>
      <c r="AG30" s="8"/>
    </row>
    <row r="31" spans="2:33">
      <c r="C31" s="4" t="s">
        <v>53</v>
      </c>
      <c r="F31" s="4" t="s">
        <v>54</v>
      </c>
      <c r="J31" s="6" t="s">
        <v>178</v>
      </c>
      <c r="AF31" s="8"/>
      <c r="AG31" s="8"/>
    </row>
    <row r="32" spans="2:33">
      <c r="C32" s="8">
        <f>1000*(1.1)^3</f>
        <v>1330.9999999999995</v>
      </c>
      <c r="F32" s="8">
        <v>1300</v>
      </c>
      <c r="AF32" s="8"/>
      <c r="AG32" s="8"/>
    </row>
    <row r="33" spans="2:33">
      <c r="AF33" s="8"/>
      <c r="AG33" s="8"/>
    </row>
    <row r="34" spans="2:33">
      <c r="B34" s="4" t="s">
        <v>184</v>
      </c>
      <c r="J34" s="6" t="s">
        <v>172</v>
      </c>
      <c r="K34" s="6" t="s">
        <v>173</v>
      </c>
      <c r="AF34" s="8"/>
      <c r="AG34" s="8"/>
    </row>
    <row r="35" spans="2:33">
      <c r="B35" s="6" t="s">
        <v>185</v>
      </c>
      <c r="I35" s="8">
        <v>1</v>
      </c>
      <c r="J35" s="98"/>
      <c r="K35" s="99"/>
      <c r="AF35" s="8"/>
      <c r="AG35" s="8"/>
    </row>
    <row r="36" spans="2:33">
      <c r="C36" s="1"/>
      <c r="D36" s="2"/>
      <c r="I36" s="8">
        <v>2</v>
      </c>
      <c r="J36" s="98"/>
      <c r="K36" s="99"/>
      <c r="AF36" s="8"/>
      <c r="AG36" s="8"/>
    </row>
    <row r="37" spans="2:33">
      <c r="C37" s="3" t="s">
        <v>234</v>
      </c>
      <c r="D37" s="1"/>
      <c r="E37" s="1"/>
      <c r="I37" s="8">
        <v>3</v>
      </c>
      <c r="J37" s="98"/>
      <c r="K37" s="99"/>
      <c r="AF37" s="8"/>
      <c r="AG37" s="8"/>
    </row>
    <row r="38" spans="2:33">
      <c r="E38" s="1"/>
      <c r="I38" s="8">
        <v>4</v>
      </c>
      <c r="J38" s="98"/>
      <c r="K38" s="99"/>
      <c r="AF38" s="8"/>
      <c r="AG38" s="8"/>
    </row>
    <row r="39" spans="2:33">
      <c r="B39" s="4" t="s">
        <v>62</v>
      </c>
      <c r="D39" s="4" t="s">
        <v>63</v>
      </c>
      <c r="E39" s="85">
        <v>-1000</v>
      </c>
      <c r="I39" s="8">
        <v>5</v>
      </c>
      <c r="J39" s="98"/>
      <c r="K39" s="99"/>
      <c r="AF39" s="8"/>
      <c r="AG39" s="8"/>
    </row>
    <row r="40" spans="2:33">
      <c r="D40" s="4" t="s">
        <v>59</v>
      </c>
      <c r="E40" s="1">
        <v>5</v>
      </c>
      <c r="I40" s="8">
        <v>6</v>
      </c>
      <c r="J40" s="98"/>
      <c r="K40" s="99"/>
      <c r="AF40" s="8"/>
      <c r="AG40" s="8"/>
    </row>
    <row r="41" spans="2:33">
      <c r="D41" s="4" t="s">
        <v>61</v>
      </c>
      <c r="E41" s="1">
        <v>10</v>
      </c>
      <c r="F41" s="16"/>
      <c r="I41" s="8">
        <v>7</v>
      </c>
      <c r="J41" s="98"/>
      <c r="K41" s="99"/>
      <c r="AF41" s="8"/>
      <c r="AG41" s="8"/>
    </row>
    <row r="42" spans="2:33">
      <c r="D42" s="4" t="s">
        <v>60</v>
      </c>
      <c r="E42" s="85">
        <v>0</v>
      </c>
      <c r="I42" s="8">
        <v>8</v>
      </c>
      <c r="J42" s="98"/>
      <c r="K42" s="99"/>
      <c r="AF42" s="8"/>
      <c r="AG42" s="8"/>
    </row>
    <row r="43" spans="2:33" ht="16.5" thickBot="1">
      <c r="I43" s="8">
        <v>9</v>
      </c>
      <c r="J43" s="98"/>
      <c r="K43" s="99"/>
      <c r="AF43" s="8"/>
      <c r="AG43" s="8"/>
    </row>
    <row r="44" spans="2:33" ht="16.5" thickBot="1">
      <c r="B44" s="3" t="s">
        <v>66</v>
      </c>
      <c r="D44" s="4" t="s">
        <v>65</v>
      </c>
      <c r="F44" s="49"/>
      <c r="I44" s="8">
        <v>10</v>
      </c>
      <c r="J44" s="98"/>
      <c r="K44" s="99"/>
      <c r="AF44" s="8"/>
      <c r="AG44" s="8"/>
    </row>
    <row r="45" spans="2:33">
      <c r="I45" s="8">
        <v>11</v>
      </c>
      <c r="J45" s="98"/>
      <c r="K45" s="99"/>
      <c r="AF45" s="8"/>
      <c r="AG45" s="8"/>
    </row>
    <row r="46" spans="2:33">
      <c r="B46" s="6" t="s">
        <v>179</v>
      </c>
      <c r="I46" s="8">
        <v>12</v>
      </c>
      <c r="J46" s="98"/>
      <c r="K46" s="99"/>
      <c r="AF46" s="8"/>
      <c r="AG46" s="8"/>
    </row>
    <row r="47" spans="2:33">
      <c r="B47" s="4" t="s">
        <v>180</v>
      </c>
      <c r="E47" s="3"/>
      <c r="F47" s="8"/>
      <c r="I47" s="8">
        <v>13</v>
      </c>
      <c r="J47" s="98"/>
      <c r="K47" s="99"/>
      <c r="AF47" s="8"/>
      <c r="AG47" s="8"/>
    </row>
    <row r="48" spans="2:33">
      <c r="B48" s="6" t="s">
        <v>181</v>
      </c>
      <c r="I48" s="8">
        <v>14</v>
      </c>
      <c r="J48" s="98"/>
      <c r="K48" s="99"/>
      <c r="AF48" s="8"/>
      <c r="AG48" s="8"/>
    </row>
    <row r="49" spans="2:33">
      <c r="I49" s="8">
        <v>15</v>
      </c>
      <c r="J49" s="98"/>
      <c r="K49" s="99"/>
      <c r="X49" s="1"/>
      <c r="AF49" s="8"/>
      <c r="AG49" s="8"/>
    </row>
    <row r="50" spans="2:33" ht="16.5" thickBot="1">
      <c r="C50" s="17">
        <f>F44</f>
        <v>0</v>
      </c>
      <c r="D50" s="17">
        <f>-E39+(-E39*E41/100)*E40</f>
        <v>1500</v>
      </c>
      <c r="I50" s="8">
        <v>16</v>
      </c>
      <c r="J50" s="98"/>
      <c r="K50" s="99"/>
      <c r="X50" s="1"/>
      <c r="AF50" s="8"/>
      <c r="AG50" s="8"/>
    </row>
    <row r="51" spans="2:33" ht="16.5" thickTop="1">
      <c r="B51" s="6">
        <v>1</v>
      </c>
      <c r="C51" s="26"/>
      <c r="D51" s="27"/>
      <c r="I51" s="8">
        <v>17</v>
      </c>
      <c r="J51" s="98"/>
      <c r="K51" s="99"/>
      <c r="X51" s="1"/>
      <c r="AF51" s="8"/>
      <c r="AG51" s="8"/>
    </row>
    <row r="52" spans="2:33">
      <c r="B52" s="6">
        <v>2</v>
      </c>
      <c r="C52" s="28"/>
      <c r="D52" s="29"/>
      <c r="I52" s="8">
        <v>18</v>
      </c>
      <c r="J52" s="98"/>
      <c r="K52" s="99"/>
      <c r="AF52" s="8"/>
      <c r="AG52" s="8"/>
    </row>
    <row r="53" spans="2:33">
      <c r="B53" s="6">
        <v>3</v>
      </c>
      <c r="C53" s="28"/>
      <c r="D53" s="29"/>
      <c r="G53" s="3"/>
      <c r="I53" s="8">
        <v>19</v>
      </c>
      <c r="J53" s="98"/>
      <c r="K53" s="99"/>
      <c r="AF53" s="8"/>
      <c r="AG53" s="8"/>
    </row>
    <row r="54" spans="2:33">
      <c r="B54" s="6">
        <v>4</v>
      </c>
      <c r="C54" s="28"/>
      <c r="D54" s="29"/>
      <c r="I54" s="8">
        <v>20</v>
      </c>
      <c r="J54" s="98"/>
      <c r="K54" s="99"/>
      <c r="AF54" s="8"/>
      <c r="AG54" s="8"/>
    </row>
    <row r="55" spans="2:33">
      <c r="B55" s="6">
        <v>5</v>
      </c>
      <c r="C55" s="28"/>
      <c r="D55" s="29"/>
      <c r="AF55" s="8"/>
      <c r="AG55" s="8"/>
    </row>
    <row r="56" spans="2:33">
      <c r="B56" s="6">
        <v>6</v>
      </c>
      <c r="C56" s="28"/>
      <c r="D56" s="29"/>
      <c r="AF56" s="8"/>
      <c r="AG56" s="8"/>
    </row>
    <row r="57" spans="2:33">
      <c r="B57" s="6">
        <v>7</v>
      </c>
      <c r="C57" s="28"/>
      <c r="D57" s="29"/>
      <c r="AF57" s="8"/>
      <c r="AG57" s="8"/>
    </row>
    <row r="58" spans="2:33">
      <c r="B58" s="6">
        <v>8</v>
      </c>
      <c r="C58" s="28"/>
      <c r="D58" s="29"/>
      <c r="AF58" s="8"/>
      <c r="AG58" s="8"/>
    </row>
    <row r="59" spans="2:33">
      <c r="B59" s="6">
        <v>9</v>
      </c>
      <c r="C59" s="28"/>
      <c r="D59" s="29"/>
      <c r="E59" s="1"/>
      <c r="F59" s="1"/>
      <c r="AF59" s="8"/>
      <c r="AG59" s="8"/>
    </row>
    <row r="60" spans="2:33" ht="16.5" thickBot="1">
      <c r="B60" s="6">
        <v>10</v>
      </c>
      <c r="C60" s="30"/>
      <c r="D60" s="31"/>
      <c r="AF60" s="8"/>
      <c r="AG60" s="8"/>
    </row>
    <row r="61" spans="2:33" ht="16.5" thickTop="1">
      <c r="AF61" s="8"/>
      <c r="AG61" s="8"/>
    </row>
    <row r="62" spans="2:33">
      <c r="AF62" s="8"/>
      <c r="AG62" s="8"/>
    </row>
    <row r="63" spans="2:33">
      <c r="AF63" s="8"/>
      <c r="AG63" s="8"/>
    </row>
    <row r="64" spans="2:33">
      <c r="B64" s="5" t="s">
        <v>67</v>
      </c>
      <c r="AF64" s="8"/>
      <c r="AG64" s="8"/>
    </row>
    <row r="65" spans="2:33">
      <c r="B65" s="9"/>
      <c r="AF65" s="8"/>
      <c r="AG65" s="8"/>
    </row>
    <row r="66" spans="2:33">
      <c r="B66" s="32" t="s">
        <v>70</v>
      </c>
      <c r="AF66" s="8"/>
      <c r="AG66" s="8"/>
    </row>
    <row r="67" spans="2:33">
      <c r="B67" s="32" t="s">
        <v>71</v>
      </c>
      <c r="AF67" s="8"/>
      <c r="AG67" s="8"/>
    </row>
    <row r="68" spans="2:33">
      <c r="B68" s="33"/>
      <c r="AF68" s="8"/>
      <c r="AG68" s="8"/>
    </row>
    <row r="69" spans="2:33">
      <c r="B69" s="32" t="s">
        <v>74</v>
      </c>
      <c r="AF69" s="8"/>
      <c r="AG69" s="8"/>
    </row>
    <row r="70" spans="2:33">
      <c r="B70" s="32" t="s">
        <v>75</v>
      </c>
      <c r="K70" s="8">
        <f>K30</f>
        <v>0</v>
      </c>
      <c r="AF70" s="8"/>
      <c r="AG70" s="8"/>
    </row>
    <row r="71" spans="2:33">
      <c r="B71" s="33"/>
      <c r="AF71" s="8"/>
      <c r="AG71" s="8"/>
    </row>
    <row r="72" spans="2:33">
      <c r="B72" s="32" t="s">
        <v>78</v>
      </c>
      <c r="AF72" s="8"/>
      <c r="AG72" s="8"/>
    </row>
    <row r="73" spans="2:33">
      <c r="B73" s="32" t="s">
        <v>80</v>
      </c>
      <c r="AF73" s="8"/>
      <c r="AG73" s="8"/>
    </row>
    <row r="74" spans="2:33">
      <c r="B74" s="32" t="s">
        <v>81</v>
      </c>
      <c r="AF74" s="8"/>
      <c r="AG74" s="8"/>
    </row>
    <row r="75" spans="2:33">
      <c r="AF75" s="8"/>
      <c r="AG75" s="8"/>
    </row>
    <row r="76" spans="2:33">
      <c r="B76" s="6" t="s">
        <v>182</v>
      </c>
      <c r="AF76" s="8"/>
      <c r="AG76" s="8"/>
    </row>
    <row r="77" spans="2:33">
      <c r="AF77" s="8"/>
      <c r="AG77" s="8"/>
    </row>
    <row r="78" spans="2:33">
      <c r="D78" s="1"/>
      <c r="E78" s="3"/>
      <c r="K78" s="6" t="s">
        <v>183</v>
      </c>
      <c r="AF78" s="8"/>
      <c r="AG78" s="8"/>
    </row>
    <row r="79" spans="2:33">
      <c r="D79" s="3" t="s">
        <v>235</v>
      </c>
      <c r="E79" s="1"/>
      <c r="AF79" s="8"/>
      <c r="AG79" s="8"/>
    </row>
    <row r="80" spans="2:33">
      <c r="K80" s="6" t="s">
        <v>172</v>
      </c>
      <c r="L80" s="6" t="s">
        <v>173</v>
      </c>
      <c r="AF80" s="8"/>
      <c r="AG80" s="8"/>
    </row>
    <row r="81" spans="2:33">
      <c r="B81" s="4" t="s">
        <v>62</v>
      </c>
      <c r="D81" s="4" t="s">
        <v>64</v>
      </c>
      <c r="E81" s="1">
        <v>4000</v>
      </c>
      <c r="J81" s="8">
        <v>1</v>
      </c>
      <c r="K81" s="8"/>
      <c r="L81" s="8"/>
      <c r="AF81" s="8"/>
      <c r="AG81" s="8"/>
    </row>
    <row r="82" spans="2:33">
      <c r="D82" s="4" t="s">
        <v>59</v>
      </c>
      <c r="E82" s="1">
        <v>5</v>
      </c>
      <c r="J82" s="8">
        <v>2</v>
      </c>
      <c r="K82" s="8"/>
      <c r="L82" s="8"/>
      <c r="AF82" s="8"/>
      <c r="AG82" s="8"/>
    </row>
    <row r="83" spans="2:33">
      <c r="D83" s="4" t="s">
        <v>61</v>
      </c>
      <c r="E83" s="1">
        <v>10</v>
      </c>
      <c r="F83" s="16"/>
      <c r="J83" s="8">
        <v>3</v>
      </c>
      <c r="K83" s="8"/>
      <c r="L83" s="8"/>
      <c r="AF83" s="8"/>
      <c r="AG83" s="8"/>
    </row>
    <row r="84" spans="2:33">
      <c r="D84" s="4" t="s">
        <v>60</v>
      </c>
      <c r="E84" s="1">
        <v>0</v>
      </c>
      <c r="J84" s="8">
        <v>4</v>
      </c>
      <c r="K84" s="8"/>
      <c r="L84" s="8"/>
      <c r="AF84" s="8"/>
      <c r="AG84" s="8"/>
    </row>
    <row r="85" spans="2:33" ht="16.5" thickBot="1">
      <c r="J85" s="8">
        <v>5</v>
      </c>
      <c r="K85" s="8"/>
      <c r="L85" s="8"/>
      <c r="AF85" s="8"/>
      <c r="AG85" s="8"/>
    </row>
    <row r="86" spans="2:33" ht="16.5" thickBot="1">
      <c r="B86" s="3" t="s">
        <v>96</v>
      </c>
      <c r="D86" s="4" t="s">
        <v>95</v>
      </c>
      <c r="F86" s="49"/>
      <c r="J86" s="8">
        <v>6</v>
      </c>
      <c r="K86" s="8"/>
      <c r="L86" s="8"/>
      <c r="AF86" s="8"/>
      <c r="AG86" s="8"/>
    </row>
    <row r="87" spans="2:33">
      <c r="J87" s="8">
        <v>7</v>
      </c>
      <c r="K87" s="8"/>
      <c r="L87" s="8"/>
      <c r="M87" s="4"/>
      <c r="AF87" s="8"/>
      <c r="AG87" s="8"/>
    </row>
    <row r="88" spans="2:33">
      <c r="J88" s="8">
        <v>8</v>
      </c>
      <c r="K88" s="8"/>
      <c r="L88" s="8"/>
      <c r="N88" s="4"/>
      <c r="AF88" s="8"/>
      <c r="AG88" s="8"/>
    </row>
    <row r="89" spans="2:33">
      <c r="B89" s="102" t="s">
        <v>186</v>
      </c>
      <c r="C89" s="102"/>
      <c r="D89" s="102"/>
      <c r="E89" s="102"/>
      <c r="F89" s="102"/>
      <c r="G89" s="102"/>
      <c r="J89" s="8">
        <v>9</v>
      </c>
      <c r="K89" s="8"/>
      <c r="L89" s="8"/>
      <c r="AF89" s="8"/>
      <c r="AG89" s="8"/>
    </row>
    <row r="90" spans="2:33">
      <c r="J90" s="8">
        <v>10</v>
      </c>
      <c r="K90" s="8"/>
      <c r="L90" s="8"/>
      <c r="AF90" s="8"/>
      <c r="AG90" s="8"/>
    </row>
    <row r="91" spans="2:33">
      <c r="B91" s="5" t="s">
        <v>103</v>
      </c>
      <c r="J91" s="8">
        <v>11</v>
      </c>
      <c r="K91" s="8"/>
      <c r="L91" s="8"/>
      <c r="AF91" s="8"/>
      <c r="AG91" s="8"/>
    </row>
    <row r="92" spans="2:33">
      <c r="B92" s="5" t="s">
        <v>105</v>
      </c>
      <c r="J92" s="8">
        <v>12</v>
      </c>
      <c r="K92" s="8"/>
      <c r="L92" s="8"/>
      <c r="AF92" s="8"/>
      <c r="AG92" s="8"/>
    </row>
    <row r="93" spans="2:33">
      <c r="B93" s="9"/>
      <c r="J93" s="8">
        <v>13</v>
      </c>
      <c r="K93" s="8"/>
      <c r="L93" s="8"/>
      <c r="AF93" s="8"/>
      <c r="AG93" s="8"/>
    </row>
    <row r="94" spans="2:33">
      <c r="B94" s="5" t="s">
        <v>110</v>
      </c>
      <c r="J94" s="8">
        <v>14</v>
      </c>
      <c r="K94" s="8"/>
      <c r="L94" s="8"/>
      <c r="AF94" s="8"/>
      <c r="AG94" s="8"/>
    </row>
    <row r="95" spans="2:33">
      <c r="B95" s="9"/>
      <c r="J95" s="8">
        <v>15</v>
      </c>
      <c r="K95" s="8"/>
      <c r="L95" s="8"/>
      <c r="AF95" s="8"/>
      <c r="AG95" s="8"/>
    </row>
    <row r="96" spans="2:33">
      <c r="B96" s="3" t="s">
        <v>114</v>
      </c>
      <c r="C96" s="1"/>
      <c r="D96" s="1"/>
      <c r="E96" s="1"/>
      <c r="F96" s="1"/>
      <c r="H96" s="4"/>
      <c r="J96" s="8">
        <v>16</v>
      </c>
      <c r="K96" s="8"/>
      <c r="L96" s="8"/>
      <c r="AF96" s="8"/>
      <c r="AG96" s="8"/>
    </row>
    <row r="97" spans="2:33">
      <c r="B97" s="3" t="s">
        <v>117</v>
      </c>
      <c r="C97" s="1"/>
      <c r="D97" s="1"/>
      <c r="E97" s="1"/>
      <c r="F97" s="1"/>
      <c r="J97" s="8">
        <v>17</v>
      </c>
      <c r="K97" s="8"/>
      <c r="L97" s="8"/>
      <c r="AF97" s="8"/>
      <c r="AG97" s="8"/>
    </row>
    <row r="98" spans="2:33">
      <c r="B98" s="9"/>
      <c r="J98" s="8">
        <v>19</v>
      </c>
      <c r="K98" s="8"/>
      <c r="L98" s="8"/>
      <c r="AF98" s="8"/>
      <c r="AG98" s="8"/>
    </row>
    <row r="99" spans="2:33">
      <c r="B99" s="5" t="s">
        <v>121</v>
      </c>
      <c r="J99" s="8">
        <v>20</v>
      </c>
      <c r="K99" s="8"/>
      <c r="L99" s="8"/>
      <c r="AF99" s="8"/>
      <c r="AG99" s="8"/>
    </row>
    <row r="100" spans="2:33">
      <c r="B100" s="5" t="s">
        <v>122</v>
      </c>
      <c r="AF100" s="8"/>
      <c r="AG100" s="8"/>
    </row>
    <row r="101" spans="2:33">
      <c r="AF101" s="8"/>
      <c r="AG101" s="8"/>
    </row>
    <row r="102" spans="2:33">
      <c r="B102" s="3" t="s">
        <v>124</v>
      </c>
      <c r="C102" s="1"/>
      <c r="D102" s="4" t="s">
        <v>125</v>
      </c>
      <c r="G102" s="104"/>
      <c r="J102" s="11" t="s">
        <v>16</v>
      </c>
      <c r="K102" s="8">
        <v>1000</v>
      </c>
      <c r="M102" s="4" t="s">
        <v>106</v>
      </c>
      <c r="AF102" s="8"/>
      <c r="AG102" s="8"/>
    </row>
    <row r="103" spans="2:33">
      <c r="B103" s="3" t="s">
        <v>126</v>
      </c>
      <c r="C103" s="1"/>
      <c r="D103" s="4" t="s">
        <v>127</v>
      </c>
      <c r="G103" s="104"/>
      <c r="J103" s="11" t="s">
        <v>108</v>
      </c>
      <c r="K103" s="8">
        <v>0.12</v>
      </c>
      <c r="AF103" s="8"/>
      <c r="AG103" s="8"/>
    </row>
    <row r="104" spans="2:33">
      <c r="B104" s="3" t="s">
        <v>128</v>
      </c>
      <c r="C104" s="1"/>
      <c r="D104" s="4" t="s">
        <v>129</v>
      </c>
      <c r="G104" s="104"/>
      <c r="AF104" s="8"/>
      <c r="AG104" s="8"/>
    </row>
    <row r="105" spans="2:33">
      <c r="B105" s="3" t="s">
        <v>130</v>
      </c>
      <c r="C105" s="1"/>
      <c r="D105" s="4" t="s">
        <v>131</v>
      </c>
      <c r="G105" s="104"/>
      <c r="AF105" s="8"/>
      <c r="AG105" s="8"/>
    </row>
    <row r="106" spans="2:33">
      <c r="B106" s="3" t="s">
        <v>132</v>
      </c>
      <c r="C106" s="1"/>
      <c r="D106" s="4" t="s">
        <v>133</v>
      </c>
      <c r="G106" s="104"/>
      <c r="K106" s="8" t="str">
        <f>"Effects of Compounding at "&amp;FIXED(K103*100,0,TRUE)&amp;"%"</f>
        <v>Effects of Compounding at 12%</v>
      </c>
      <c r="AF106" s="8"/>
      <c r="AG106" s="8"/>
    </row>
    <row r="107" spans="2:33">
      <c r="B107" s="3" t="s">
        <v>134</v>
      </c>
      <c r="C107" s="1"/>
      <c r="D107" s="4" t="s">
        <v>135</v>
      </c>
      <c r="G107" s="104"/>
      <c r="AF107" s="8"/>
      <c r="AG107" s="8"/>
    </row>
    <row r="108" spans="2:33">
      <c r="AF108" s="8"/>
      <c r="AG108" s="8"/>
    </row>
    <row r="109" spans="2:33">
      <c r="K109" s="11" t="s">
        <v>119</v>
      </c>
      <c r="L109" s="8">
        <v>1</v>
      </c>
      <c r="M109" s="8">
        <v>2</v>
      </c>
      <c r="N109" s="8">
        <v>4</v>
      </c>
      <c r="O109" s="8">
        <v>12</v>
      </c>
      <c r="P109" s="8">
        <v>365</v>
      </c>
      <c r="AF109" s="8"/>
      <c r="AG109" s="8"/>
    </row>
    <row r="110" spans="2:33">
      <c r="B110" s="101" t="s">
        <v>187</v>
      </c>
      <c r="C110" s="101"/>
      <c r="D110" s="101"/>
      <c r="E110" s="101"/>
      <c r="F110" s="101"/>
      <c r="G110" s="101"/>
      <c r="AF110" s="8"/>
      <c r="AG110" s="8"/>
    </row>
    <row r="111" spans="2:33">
      <c r="J111" s="8">
        <v>1</v>
      </c>
      <c r="K111" s="8"/>
      <c r="L111" s="8"/>
      <c r="M111" s="8"/>
      <c r="N111" s="8"/>
      <c r="O111" s="8"/>
      <c r="P111" s="8"/>
      <c r="AF111" s="8"/>
      <c r="AG111" s="8"/>
    </row>
    <row r="112" spans="2:33">
      <c r="J112" s="8">
        <v>2</v>
      </c>
      <c r="K112" s="8"/>
      <c r="L112" s="8"/>
      <c r="M112" s="8"/>
      <c r="N112" s="8"/>
      <c r="O112" s="8"/>
      <c r="P112" s="8"/>
      <c r="AF112" s="8"/>
      <c r="AG112" s="8"/>
    </row>
    <row r="113" spans="2:33">
      <c r="C113" s="1"/>
      <c r="D113" s="3" t="s">
        <v>136</v>
      </c>
      <c r="E113" s="1"/>
      <c r="F113" s="1"/>
      <c r="G113" s="1"/>
      <c r="J113" s="8">
        <v>3</v>
      </c>
      <c r="K113" s="8"/>
      <c r="L113" s="8"/>
      <c r="M113" s="8"/>
      <c r="N113" s="8"/>
      <c r="O113" s="8"/>
      <c r="P113" s="8"/>
      <c r="AF113" s="8"/>
      <c r="AG113" s="8"/>
    </row>
    <row r="114" spans="2:33">
      <c r="C114" s="3" t="s">
        <v>137</v>
      </c>
      <c r="D114" s="1"/>
      <c r="E114" s="3" t="s">
        <v>138</v>
      </c>
      <c r="F114" s="1"/>
      <c r="G114" s="1"/>
      <c r="J114" s="8">
        <v>4</v>
      </c>
      <c r="K114" s="8"/>
      <c r="L114" s="8"/>
      <c r="M114" s="8"/>
      <c r="N114" s="8"/>
      <c r="O114" s="8"/>
      <c r="P114" s="8"/>
      <c r="AF114" s="8"/>
      <c r="AG114" s="8"/>
    </row>
    <row r="115" spans="2:33">
      <c r="C115" s="1"/>
      <c r="D115" s="1"/>
      <c r="E115" s="3" t="s">
        <v>139</v>
      </c>
      <c r="F115" s="1"/>
      <c r="G115" s="1"/>
      <c r="J115" s="8">
        <v>5</v>
      </c>
      <c r="K115" s="8"/>
      <c r="L115" s="8"/>
      <c r="M115" s="8"/>
      <c r="N115" s="8"/>
      <c r="O115" s="8"/>
      <c r="P115" s="8"/>
      <c r="AF115" s="8"/>
      <c r="AG115" s="8"/>
    </row>
    <row r="116" spans="2:33">
      <c r="J116" s="8">
        <v>6</v>
      </c>
      <c r="K116" s="8"/>
      <c r="L116" s="8"/>
      <c r="M116" s="8"/>
      <c r="N116" s="8"/>
      <c r="O116" s="8"/>
      <c r="P116" s="8"/>
      <c r="AF116" s="8"/>
      <c r="AG116" s="8"/>
    </row>
    <row r="117" spans="2:33">
      <c r="B117" s="36" t="s">
        <v>140</v>
      </c>
      <c r="J117" s="8">
        <v>7</v>
      </c>
      <c r="K117" s="8"/>
      <c r="L117" s="8"/>
      <c r="M117" s="8"/>
      <c r="N117" s="8"/>
      <c r="O117" s="8"/>
      <c r="P117" s="8"/>
      <c r="AF117" s="8"/>
      <c r="AG117" s="8"/>
    </row>
    <row r="118" spans="2:33">
      <c r="B118" s="36" t="s">
        <v>141</v>
      </c>
      <c r="J118" s="8">
        <v>8</v>
      </c>
      <c r="K118" s="8"/>
      <c r="L118" s="8"/>
      <c r="M118" s="8"/>
      <c r="N118" s="8"/>
      <c r="O118" s="8"/>
      <c r="P118" s="8"/>
      <c r="AF118" s="8"/>
      <c r="AG118" s="8"/>
    </row>
    <row r="119" spans="2:33">
      <c r="J119" s="8">
        <v>9</v>
      </c>
      <c r="K119" s="8"/>
      <c r="L119" s="8"/>
      <c r="M119" s="8"/>
      <c r="N119" s="8"/>
      <c r="O119" s="8"/>
      <c r="P119" s="8"/>
      <c r="AF119" s="8"/>
      <c r="AG119" s="8"/>
    </row>
    <row r="120" spans="2:33">
      <c r="B120" s="11" t="s">
        <v>16</v>
      </c>
      <c r="C120" s="1">
        <v>1000</v>
      </c>
      <c r="J120" s="8">
        <v>10</v>
      </c>
      <c r="K120" s="8"/>
      <c r="L120" s="8"/>
      <c r="M120" s="8"/>
      <c r="N120" s="8"/>
      <c r="O120" s="8"/>
      <c r="P120" s="8"/>
      <c r="AF120" s="8"/>
      <c r="AG120" s="8"/>
    </row>
    <row r="121" spans="2:33">
      <c r="B121" s="11" t="s">
        <v>108</v>
      </c>
      <c r="C121" s="1">
        <v>0.12</v>
      </c>
      <c r="J121" s="8">
        <v>11</v>
      </c>
      <c r="K121" s="8"/>
      <c r="L121" s="8"/>
      <c r="M121" s="8"/>
      <c r="N121" s="8"/>
      <c r="O121" s="8"/>
      <c r="P121" s="8"/>
      <c r="AF121" s="8"/>
      <c r="AG121" s="8"/>
    </row>
    <row r="122" spans="2:33">
      <c r="B122" s="11" t="s">
        <v>142</v>
      </c>
      <c r="C122" s="1">
        <v>5</v>
      </c>
      <c r="J122" s="8">
        <v>12</v>
      </c>
      <c r="K122" s="8"/>
      <c r="L122" s="8"/>
      <c r="M122" s="8"/>
      <c r="N122" s="8"/>
      <c r="O122" s="8"/>
      <c r="P122" s="8"/>
      <c r="AF122" s="8"/>
      <c r="AG122" s="8"/>
    </row>
    <row r="123" spans="2:33">
      <c r="J123" s="8">
        <v>13</v>
      </c>
      <c r="K123" s="8"/>
      <c r="L123" s="8"/>
      <c r="M123" s="8"/>
      <c r="N123" s="8"/>
      <c r="O123" s="8"/>
      <c r="P123" s="8"/>
      <c r="AF123" s="8"/>
      <c r="AG123" s="8"/>
    </row>
    <row r="124" spans="2:33" ht="16.5" thickBot="1">
      <c r="D124" s="8" t="str">
        <f>"    ("&amp;FIXED(C122,0,TRUE)&amp;" * "&amp;FIXED(C121,2,TRUE)&amp;")"</f>
        <v xml:space="preserve">    (5 * 0.12)</v>
      </c>
      <c r="J124" s="8">
        <v>14</v>
      </c>
      <c r="K124" s="8"/>
      <c r="L124" s="8"/>
      <c r="M124" s="8"/>
      <c r="N124" s="8"/>
      <c r="O124" s="8"/>
      <c r="P124" s="8"/>
      <c r="AF124" s="8"/>
      <c r="AG124" s="8"/>
    </row>
    <row r="125" spans="2:33" ht="16.5" thickBot="1">
      <c r="C125" s="8" t="str">
        <f>"FV = "&amp;FIXED(C120,0,TRUE)&amp;" * e"</f>
        <v>FV = 1000 * e</v>
      </c>
      <c r="E125" s="11" t="s">
        <v>2</v>
      </c>
      <c r="F125" s="35"/>
      <c r="J125" s="8">
        <v>15</v>
      </c>
      <c r="K125" s="8"/>
      <c r="L125" s="8"/>
      <c r="M125" s="8"/>
      <c r="N125" s="8"/>
      <c r="O125" s="8"/>
      <c r="P125" s="8"/>
      <c r="AF125" s="8"/>
      <c r="AG125" s="8"/>
    </row>
    <row r="126" spans="2:33">
      <c r="J126" s="8">
        <v>16</v>
      </c>
      <c r="K126" s="8"/>
      <c r="L126" s="8"/>
      <c r="M126" s="8"/>
      <c r="N126" s="8"/>
      <c r="O126" s="8"/>
      <c r="P126" s="8"/>
      <c r="X126" s="4"/>
      <c r="AF126" s="8"/>
      <c r="AG126" s="8"/>
    </row>
    <row r="127" spans="2:33">
      <c r="F127" s="22"/>
      <c r="J127" s="8">
        <v>17</v>
      </c>
      <c r="K127" s="8"/>
      <c r="L127" s="8"/>
      <c r="M127" s="8"/>
      <c r="N127" s="8"/>
      <c r="O127" s="8"/>
      <c r="P127" s="8"/>
      <c r="Y127" s="4"/>
      <c r="AF127" s="8"/>
      <c r="AG127" s="8"/>
    </row>
    <row r="128" spans="2:33">
      <c r="B128" s="101" t="s">
        <v>143</v>
      </c>
      <c r="C128" s="101"/>
      <c r="D128" s="101"/>
      <c r="E128" s="101"/>
      <c r="F128" s="101"/>
      <c r="G128" s="101"/>
      <c r="J128" s="8">
        <v>18</v>
      </c>
      <c r="K128" s="8"/>
      <c r="L128" s="8"/>
      <c r="M128" s="8"/>
      <c r="N128" s="8"/>
      <c r="O128" s="8"/>
      <c r="P128" s="8"/>
      <c r="AF128" s="8"/>
      <c r="AG128" s="8"/>
    </row>
    <row r="129" spans="2:33">
      <c r="C129" s="1"/>
      <c r="D129" s="1"/>
      <c r="J129" s="8">
        <v>19</v>
      </c>
      <c r="K129" s="8"/>
      <c r="L129" s="8"/>
      <c r="M129" s="8"/>
      <c r="N129" s="8"/>
      <c r="O129" s="8"/>
      <c r="P129" s="8"/>
      <c r="AF129" s="8"/>
      <c r="AG129" s="8"/>
    </row>
    <row r="130" spans="2:33">
      <c r="B130" s="6" t="s">
        <v>188</v>
      </c>
      <c r="J130" s="8">
        <v>20</v>
      </c>
      <c r="K130" s="8"/>
      <c r="L130" s="8"/>
      <c r="M130" s="8"/>
      <c r="N130" s="8"/>
      <c r="O130" s="8"/>
      <c r="P130" s="8"/>
      <c r="AF130" s="8"/>
      <c r="AG130" s="8"/>
    </row>
    <row r="131" spans="2:33">
      <c r="B131" s="6" t="s">
        <v>189</v>
      </c>
      <c r="C131" s="4"/>
      <c r="AF131" s="8"/>
      <c r="AG131" s="8"/>
    </row>
    <row r="132" spans="2:33">
      <c r="C132" s="4"/>
      <c r="AF132" s="8"/>
      <c r="AG132" s="8"/>
    </row>
    <row r="133" spans="2:33">
      <c r="B133" s="6" t="s">
        <v>190</v>
      </c>
      <c r="C133" s="4"/>
      <c r="AA133" s="4"/>
      <c r="AB133" s="4"/>
      <c r="AF133" s="8"/>
      <c r="AG133" s="8"/>
    </row>
    <row r="134" spans="2:33">
      <c r="B134" s="6" t="s">
        <v>191</v>
      </c>
      <c r="Z134" s="4"/>
      <c r="AF134" s="8"/>
      <c r="AG134" s="8"/>
    </row>
    <row r="135" spans="2:33">
      <c r="B135" s="6" t="s">
        <v>192</v>
      </c>
      <c r="C135" s="4"/>
      <c r="AF135" s="8"/>
      <c r="AG135" s="8"/>
    </row>
    <row r="136" spans="2:33">
      <c r="C136" s="4"/>
      <c r="AF136" s="8"/>
      <c r="AG136" s="8"/>
    </row>
    <row r="137" spans="2:33">
      <c r="AF137" s="8"/>
      <c r="AG137" s="8"/>
    </row>
    <row r="138" spans="2:33">
      <c r="B138" s="4" t="s">
        <v>144</v>
      </c>
      <c r="E138" s="19">
        <v>0.12</v>
      </c>
      <c r="AF138" s="8"/>
      <c r="AG138" s="8"/>
    </row>
    <row r="139" spans="2:33">
      <c r="F139" s="20" t="s">
        <v>64</v>
      </c>
      <c r="G139" s="4" t="s">
        <v>145</v>
      </c>
      <c r="AF139" s="8"/>
      <c r="AG139" s="8"/>
    </row>
    <row r="140" spans="2:33" ht="16.5" thickBot="1">
      <c r="AF140" s="8"/>
      <c r="AG140" s="8"/>
    </row>
    <row r="141" spans="2:33">
      <c r="B141" s="3" t="s">
        <v>124</v>
      </c>
      <c r="C141" s="1"/>
      <c r="D141" s="8" t="str">
        <f>"1*("&amp;FIXED(1+$E$138,4,TRUE)&amp;")"</f>
        <v>1*(1.1200)</v>
      </c>
      <c r="F141" s="37"/>
      <c r="G141" s="89"/>
      <c r="AF141" s="8"/>
      <c r="AG141" s="8"/>
    </row>
    <row r="142" spans="2:33">
      <c r="B142" s="3" t="s">
        <v>126</v>
      </c>
      <c r="C142" s="1"/>
      <c r="D142" s="8" t="str">
        <f>"1*("&amp;FIXED(1+$E$138/2,4,TRUE)&amp;")^2"</f>
        <v>1*(1.0600)^2</v>
      </c>
      <c r="F142" s="38"/>
      <c r="G142" s="90"/>
      <c r="AF142" s="8"/>
      <c r="AG142" s="8"/>
    </row>
    <row r="143" spans="2:33">
      <c r="B143" s="3" t="s">
        <v>128</v>
      </c>
      <c r="C143" s="1"/>
      <c r="D143" s="8" t="str">
        <f>"1*("&amp;FIXED(1+$E$138/4,4,TRUE)&amp;")^4"</f>
        <v>1*(1.0300)^4</v>
      </c>
      <c r="F143" s="38"/>
      <c r="G143" s="90"/>
      <c r="AF143" s="8"/>
      <c r="AG143" s="8"/>
    </row>
    <row r="144" spans="2:33">
      <c r="B144" s="3" t="s">
        <v>130</v>
      </c>
      <c r="C144" s="1"/>
      <c r="D144" s="8" t="str">
        <f>"1*("&amp;FIXED(1+$E$138/12,4,TRUE)&amp;")^12"</f>
        <v>1*(1.0100)^12</v>
      </c>
      <c r="F144" s="38"/>
      <c r="G144" s="90"/>
      <c r="AF144" s="8"/>
      <c r="AG144" s="8"/>
    </row>
    <row r="145" spans="2:33">
      <c r="B145" s="3" t="s">
        <v>132</v>
      </c>
      <c r="C145" s="1"/>
      <c r="D145" s="8" t="str">
        <f>"1*("&amp;FIXED(1+$E$138/365,4,TRUE)&amp;")^365"</f>
        <v>1*(1.0003)^365</v>
      </c>
      <c r="F145" s="38"/>
      <c r="G145" s="90"/>
      <c r="AF145" s="8"/>
      <c r="AG145" s="8"/>
    </row>
    <row r="146" spans="2:33" ht="16.5" thickBot="1">
      <c r="B146" s="3" t="s">
        <v>134</v>
      </c>
      <c r="C146" s="1"/>
      <c r="D146" s="8" t="str">
        <f>"1 * e^(1 * "&amp;FIXED(E138,4,TRUE)&amp;")"</f>
        <v>1 * e^(1 * 0.1200)</v>
      </c>
      <c r="F146" s="39"/>
      <c r="G146" s="91"/>
      <c r="AF146" s="8"/>
      <c r="AG146" s="8"/>
    </row>
    <row r="147" spans="2:33">
      <c r="AF147" s="8"/>
      <c r="AG147" s="8"/>
    </row>
    <row r="148" spans="2:33">
      <c r="AF148" s="8"/>
      <c r="AG148" s="8"/>
    </row>
    <row r="149" spans="2:33">
      <c r="B149" s="102" t="s">
        <v>193</v>
      </c>
      <c r="C149" s="102"/>
      <c r="D149" s="102"/>
      <c r="E149" s="102"/>
      <c r="F149" s="102"/>
      <c r="G149" s="102"/>
      <c r="K149" s="8"/>
      <c r="AF149" s="8"/>
      <c r="AG149" s="8"/>
    </row>
    <row r="150" spans="2:33">
      <c r="AF150" s="8"/>
      <c r="AG150" s="8"/>
    </row>
    <row r="151" spans="2:33">
      <c r="B151" s="4" t="s">
        <v>194</v>
      </c>
      <c r="AF151" s="8"/>
      <c r="AG151" s="8"/>
    </row>
    <row r="152" spans="2:33">
      <c r="B152" s="4"/>
      <c r="AF152" s="8"/>
      <c r="AG152" s="8"/>
    </row>
    <row r="153" spans="2:33">
      <c r="B153" s="6" t="s">
        <v>195</v>
      </c>
      <c r="AF153" s="8"/>
      <c r="AG153" s="8"/>
    </row>
    <row r="154" spans="2:33">
      <c r="B154" s="6" t="s">
        <v>196</v>
      </c>
      <c r="AF154" s="8"/>
      <c r="AG154" s="8"/>
    </row>
    <row r="155" spans="2:33">
      <c r="B155" s="6" t="s">
        <v>197</v>
      </c>
      <c r="AF155" s="8"/>
      <c r="AG155" s="8"/>
    </row>
    <row r="156" spans="2:33">
      <c r="AF156" s="8"/>
      <c r="AG156" s="8"/>
    </row>
    <row r="157" spans="2:33">
      <c r="C157" s="11" t="s">
        <v>16</v>
      </c>
      <c r="D157" s="1">
        <v>-100</v>
      </c>
      <c r="F157" s="40" t="s">
        <v>198</v>
      </c>
      <c r="G157" s="1"/>
      <c r="AF157" s="8"/>
      <c r="AG157" s="8"/>
    </row>
    <row r="158" spans="2:33">
      <c r="C158" s="11" t="s">
        <v>22</v>
      </c>
      <c r="D158" s="1">
        <v>300</v>
      </c>
      <c r="F158" s="1"/>
      <c r="G158" s="3" t="s">
        <v>199</v>
      </c>
      <c r="AF158" s="8"/>
      <c r="AG158" s="8"/>
    </row>
    <row r="159" spans="2:33">
      <c r="C159" s="11" t="s">
        <v>23</v>
      </c>
      <c r="D159" s="23">
        <v>10</v>
      </c>
      <c r="F159" s="2" t="s">
        <v>149</v>
      </c>
      <c r="G159" s="3" t="s">
        <v>200</v>
      </c>
      <c r="AF159" s="8"/>
      <c r="AG159" s="8"/>
    </row>
    <row r="160" spans="2:33">
      <c r="C160" s="11" t="s">
        <v>25</v>
      </c>
      <c r="D160" s="1">
        <v>0</v>
      </c>
      <c r="AF160" s="8"/>
      <c r="AG160" s="8"/>
    </row>
    <row r="161" spans="2:33" ht="16.5" thickBot="1">
      <c r="F161" s="42" t="s">
        <v>201</v>
      </c>
      <c r="AF161" s="8"/>
      <c r="AG161" s="8"/>
    </row>
    <row r="162" spans="2:33" ht="16.5" thickBot="1">
      <c r="B162" s="4" t="s">
        <v>150</v>
      </c>
      <c r="D162" s="43"/>
      <c r="AF162" s="8"/>
      <c r="AG162" s="8"/>
    </row>
    <row r="163" spans="2:33">
      <c r="AF163" s="8"/>
      <c r="AG163" s="8"/>
    </row>
    <row r="164" spans="2:33">
      <c r="AF164" s="8"/>
      <c r="AG164" s="8"/>
    </row>
    <row r="165" spans="2:33">
      <c r="B165" s="4" t="s">
        <v>202</v>
      </c>
      <c r="D165" s="24"/>
      <c r="H165" s="1"/>
      <c r="AF165" s="8"/>
      <c r="AG165" s="8"/>
    </row>
    <row r="166" spans="2:33">
      <c r="B166" s="6" t="s">
        <v>203</v>
      </c>
      <c r="H166" s="1"/>
      <c r="AF166" s="8"/>
      <c r="AG166" s="8"/>
    </row>
    <row r="167" spans="2:33">
      <c r="D167" s="4"/>
      <c r="H167" s="1"/>
      <c r="AF167" s="8"/>
      <c r="AG167" s="8"/>
    </row>
    <row r="168" spans="2:33">
      <c r="C168" s="11" t="s">
        <v>16</v>
      </c>
      <c r="D168" s="1">
        <v>-100</v>
      </c>
      <c r="AF168" s="8"/>
      <c r="AG168" s="8"/>
    </row>
    <row r="169" spans="2:33">
      <c r="C169" s="11" t="s">
        <v>22</v>
      </c>
      <c r="D169" s="1">
        <v>300</v>
      </c>
      <c r="F169" s="1"/>
      <c r="G169" s="3" t="s">
        <v>154</v>
      </c>
      <c r="K169" s="8"/>
      <c r="AF169" s="8"/>
      <c r="AG169" s="8"/>
    </row>
    <row r="170" spans="2:33">
      <c r="C170" s="11" t="s">
        <v>24</v>
      </c>
      <c r="D170" s="1">
        <v>10</v>
      </c>
      <c r="E170" s="16"/>
      <c r="F170" s="2" t="s">
        <v>23</v>
      </c>
      <c r="G170" s="7" t="s">
        <v>33</v>
      </c>
      <c r="AF170" s="8"/>
      <c r="AG170" s="8"/>
    </row>
    <row r="171" spans="2:33">
      <c r="C171" s="11" t="s">
        <v>25</v>
      </c>
      <c r="D171" s="1">
        <v>0</v>
      </c>
      <c r="F171" s="1"/>
      <c r="G171" s="3" t="s">
        <v>204</v>
      </c>
      <c r="AF171" s="8"/>
      <c r="AG171" s="8"/>
    </row>
    <row r="172" spans="2:33" ht="16.5" thickBot="1">
      <c r="AF172" s="8"/>
      <c r="AG172" s="8"/>
    </row>
    <row r="173" spans="2:33" ht="16.5" thickBot="1">
      <c r="B173" s="4" t="s">
        <v>155</v>
      </c>
      <c r="D173" s="44"/>
      <c r="E173" s="4" t="s">
        <v>156</v>
      </c>
      <c r="AF173" s="8"/>
      <c r="AG173" s="8"/>
    </row>
    <row r="174" spans="2:33">
      <c r="AF174" s="8"/>
      <c r="AG174" s="8"/>
    </row>
    <row r="175" spans="2:33">
      <c r="AF175" s="8"/>
      <c r="AG175" s="8"/>
    </row>
    <row r="176" spans="2:33">
      <c r="B176" s="101" t="s">
        <v>1</v>
      </c>
      <c r="C176" s="101"/>
      <c r="D176" s="101"/>
      <c r="E176" s="101"/>
      <c r="F176" s="101"/>
      <c r="G176" s="101"/>
      <c r="AF176" s="8"/>
      <c r="AG176" s="8"/>
    </row>
    <row r="177" spans="1:33">
      <c r="D177" s="1"/>
      <c r="AF177" s="8"/>
      <c r="AG177" s="8"/>
    </row>
    <row r="178" spans="1:33">
      <c r="B178" s="36" t="s">
        <v>5</v>
      </c>
      <c r="C178" s="3"/>
      <c r="D178" s="1"/>
      <c r="AF178" s="8"/>
      <c r="AG178" s="8"/>
    </row>
    <row r="179" spans="1:33">
      <c r="B179" s="36" t="s">
        <v>6</v>
      </c>
      <c r="AF179" s="8"/>
      <c r="AG179" s="8"/>
    </row>
    <row r="180" spans="1:33">
      <c r="B180" s="36" t="s">
        <v>9</v>
      </c>
      <c r="AF180" s="8"/>
      <c r="AG180" s="8"/>
    </row>
    <row r="181" spans="1:33">
      <c r="B181" s="36" t="s">
        <v>12</v>
      </c>
      <c r="AF181" s="8"/>
      <c r="AG181" s="8"/>
    </row>
    <row r="182" spans="1:33">
      <c r="AF182" s="8"/>
      <c r="AG182" s="8"/>
    </row>
    <row r="183" spans="1:33">
      <c r="C183" s="45" t="s">
        <v>16</v>
      </c>
      <c r="D183" s="42" t="s">
        <v>205</v>
      </c>
      <c r="AF183" s="8"/>
      <c r="AG183" s="8"/>
    </row>
    <row r="184" spans="1:33">
      <c r="AF184" s="8"/>
      <c r="AG184" s="8"/>
    </row>
    <row r="185" spans="1:33">
      <c r="C185" s="45" t="s">
        <v>18</v>
      </c>
      <c r="D185" s="46" t="s">
        <v>19</v>
      </c>
      <c r="E185" s="46" t="s">
        <v>20</v>
      </c>
      <c r="F185" s="4"/>
      <c r="AF185" s="8"/>
      <c r="AG185" s="8"/>
    </row>
    <row r="186" spans="1:33">
      <c r="AF186" s="8"/>
      <c r="AG186" s="8"/>
    </row>
    <row r="187" spans="1:33">
      <c r="B187" s="6" t="s">
        <v>206</v>
      </c>
      <c r="AF187" s="8"/>
      <c r="AG187" s="8"/>
    </row>
    <row r="188" spans="1:33">
      <c r="AF188" s="8"/>
      <c r="AG188" s="8"/>
    </row>
    <row r="189" spans="1:33">
      <c r="D189" s="3" t="s">
        <v>26</v>
      </c>
      <c r="K189" s="8"/>
      <c r="AF189" s="8"/>
      <c r="AG189" s="8"/>
    </row>
    <row r="190" spans="1:33">
      <c r="AF190" s="8"/>
      <c r="AG190" s="8"/>
    </row>
    <row r="191" spans="1:33">
      <c r="A191" s="4"/>
      <c r="B191" s="34" t="s">
        <v>27</v>
      </c>
      <c r="AF191" s="8"/>
      <c r="AG191" s="8"/>
    </row>
    <row r="192" spans="1:33">
      <c r="B192" s="34" t="s">
        <v>28</v>
      </c>
      <c r="AF192" s="8"/>
      <c r="AG192" s="8"/>
    </row>
    <row r="193" spans="2:33">
      <c r="B193" s="34" t="s">
        <v>29</v>
      </c>
      <c r="C193" s="3"/>
      <c r="AF193" s="8"/>
      <c r="AG193" s="8"/>
    </row>
    <row r="194" spans="2:33">
      <c r="B194" s="34" t="s">
        <v>32</v>
      </c>
      <c r="AF194" s="8"/>
      <c r="AG194" s="8"/>
    </row>
    <row r="195" spans="2:33">
      <c r="B195" s="8"/>
      <c r="AF195" s="8"/>
      <c r="AG195" s="8"/>
    </row>
    <row r="196" spans="2:33">
      <c r="AF196" s="8"/>
      <c r="AG196" s="8"/>
    </row>
    <row r="197" spans="2:33">
      <c r="B197" s="100" t="s">
        <v>36</v>
      </c>
      <c r="C197" s="100"/>
      <c r="D197" s="100"/>
      <c r="E197" s="100"/>
      <c r="F197" s="100"/>
      <c r="G197" s="100"/>
      <c r="AF197" s="8"/>
      <c r="AG197" s="8"/>
    </row>
    <row r="198" spans="2:33">
      <c r="B198" s="1"/>
      <c r="C198" s="1"/>
      <c r="D198" s="1"/>
      <c r="E198" s="1"/>
      <c r="F198" s="1"/>
      <c r="AF198" s="8"/>
      <c r="AG198" s="8"/>
    </row>
    <row r="199" spans="2:33">
      <c r="B199" s="47" t="s">
        <v>39</v>
      </c>
      <c r="C199" s="1"/>
      <c r="D199" s="1"/>
      <c r="E199" s="1"/>
      <c r="F199" s="1"/>
      <c r="AF199" s="8"/>
      <c r="AG199" s="8"/>
    </row>
    <row r="200" spans="2:33">
      <c r="B200" s="47" t="s">
        <v>40</v>
      </c>
      <c r="C200" s="1"/>
      <c r="D200" s="1"/>
      <c r="E200" s="1"/>
      <c r="F200" s="1"/>
      <c r="AF200" s="8"/>
      <c r="AG200" s="8"/>
    </row>
    <row r="201" spans="2:33">
      <c r="B201" s="47" t="s">
        <v>44</v>
      </c>
      <c r="AF201" s="8"/>
      <c r="AG201" s="8"/>
    </row>
    <row r="202" spans="2:33">
      <c r="B202" s="48"/>
      <c r="AF202" s="8"/>
      <c r="AG202" s="8"/>
    </row>
    <row r="203" spans="2:33">
      <c r="B203" s="47" t="s">
        <v>47</v>
      </c>
      <c r="AF203" s="8"/>
      <c r="AG203" s="8"/>
    </row>
    <row r="204" spans="2:33">
      <c r="B204" s="47" t="s">
        <v>48</v>
      </c>
      <c r="AF204" s="8"/>
      <c r="AG204" s="8"/>
    </row>
    <row r="205" spans="2:33">
      <c r="B205" s="47" t="s">
        <v>52</v>
      </c>
      <c r="AF205" s="8"/>
      <c r="AG205" s="8"/>
    </row>
    <row r="206" spans="2:33">
      <c r="B206" s="48"/>
      <c r="AF206" s="8"/>
      <c r="AG206" s="8"/>
    </row>
    <row r="207" spans="2:33">
      <c r="B207" s="47" t="s">
        <v>55</v>
      </c>
      <c r="AF207" s="8"/>
      <c r="AG207" s="8"/>
    </row>
    <row r="208" spans="2:33">
      <c r="B208" s="47" t="s">
        <v>56</v>
      </c>
      <c r="AF208" s="8"/>
      <c r="AG208" s="8"/>
    </row>
    <row r="209" spans="2:33">
      <c r="B209" s="47" t="s">
        <v>57</v>
      </c>
      <c r="K209" s="8"/>
      <c r="AF209" s="8"/>
      <c r="AG209" s="8"/>
    </row>
    <row r="210" spans="2:33">
      <c r="AF210" s="8"/>
      <c r="AG210" s="8"/>
    </row>
    <row r="211" spans="2:33">
      <c r="B211" s="4" t="s">
        <v>58</v>
      </c>
      <c r="AF211" s="8"/>
      <c r="AG211" s="8"/>
    </row>
    <row r="212" spans="2:33">
      <c r="AF212" s="8"/>
      <c r="AG212" s="8"/>
    </row>
    <row r="213" spans="2:33">
      <c r="C213" s="11" t="s">
        <v>60</v>
      </c>
      <c r="D213" s="1">
        <v>1000</v>
      </c>
      <c r="AF213" s="8"/>
      <c r="AG213" s="8"/>
    </row>
    <row r="214" spans="2:33">
      <c r="C214" s="11" t="s">
        <v>59</v>
      </c>
      <c r="D214" s="1">
        <v>5</v>
      </c>
      <c r="AF214" s="8"/>
      <c r="AG214" s="8"/>
    </row>
    <row r="215" spans="2:33">
      <c r="B215" s="8"/>
      <c r="C215" s="11" t="s">
        <v>61</v>
      </c>
      <c r="D215" s="1">
        <v>9</v>
      </c>
      <c r="E215" s="16"/>
      <c r="AF215" s="8"/>
      <c r="AG215" s="8"/>
    </row>
    <row r="216" spans="2:33">
      <c r="C216" s="11" t="s">
        <v>64</v>
      </c>
      <c r="D216" s="1">
        <v>10000</v>
      </c>
      <c r="AF216" s="8"/>
      <c r="AG216" s="8"/>
    </row>
    <row r="217" spans="2:33" ht="16.5" thickBot="1">
      <c r="F217" s="3" t="s">
        <v>208</v>
      </c>
      <c r="G217" s="3" t="s">
        <v>209</v>
      </c>
      <c r="AF217" s="8"/>
      <c r="AG217" s="8"/>
    </row>
    <row r="218" spans="2:33" ht="16.5" thickBot="1">
      <c r="B218" s="4" t="s">
        <v>207</v>
      </c>
      <c r="D218" s="49"/>
      <c r="F218" s="3" t="s">
        <v>210</v>
      </c>
      <c r="G218" s="1"/>
      <c r="AF218" s="8"/>
      <c r="AG218" s="8"/>
    </row>
    <row r="219" spans="2:33">
      <c r="F219" s="3" t="s">
        <v>211</v>
      </c>
      <c r="G219" s="3" t="s">
        <v>212</v>
      </c>
      <c r="AF219" s="8"/>
      <c r="AG219" s="8"/>
    </row>
    <row r="220" spans="2:33">
      <c r="AF220" s="8"/>
      <c r="AG220" s="8"/>
    </row>
    <row r="221" spans="2:33">
      <c r="AF221" s="8"/>
      <c r="AG221" s="8"/>
    </row>
    <row r="222" spans="2:33">
      <c r="B222" s="5" t="s">
        <v>68</v>
      </c>
      <c r="AF222" s="8"/>
      <c r="AG222" s="8"/>
    </row>
    <row r="223" spans="2:33">
      <c r="B223" s="5" t="s">
        <v>69</v>
      </c>
      <c r="AF223" s="8"/>
      <c r="AG223" s="8"/>
    </row>
    <row r="224" spans="2:33">
      <c r="B224" s="9"/>
      <c r="AF224" s="8"/>
      <c r="AG224" s="8"/>
    </row>
    <row r="225" spans="1:33">
      <c r="B225" s="5" t="s">
        <v>72</v>
      </c>
      <c r="AF225" s="8"/>
      <c r="AG225" s="8"/>
    </row>
    <row r="226" spans="1:33">
      <c r="B226" s="5" t="s">
        <v>73</v>
      </c>
      <c r="AF226" s="8"/>
      <c r="AG226" s="8"/>
    </row>
    <row r="227" spans="1:33">
      <c r="AF227" s="8"/>
      <c r="AG227" s="8"/>
    </row>
    <row r="228" spans="1:33">
      <c r="C228" s="4" t="s">
        <v>76</v>
      </c>
      <c r="E228" s="18">
        <v>15000</v>
      </c>
      <c r="AF228" s="8"/>
      <c r="AG228" s="8"/>
    </row>
    <row r="229" spans="1:33">
      <c r="A229" s="4"/>
      <c r="C229" s="4" t="s">
        <v>77</v>
      </c>
      <c r="E229" s="1">
        <v>5</v>
      </c>
      <c r="AF229" s="8"/>
      <c r="AG229" s="8"/>
    </row>
    <row r="230" spans="1:33">
      <c r="C230" s="4" t="s">
        <v>79</v>
      </c>
      <c r="E230" s="19">
        <v>0.12</v>
      </c>
      <c r="AF230" s="8"/>
      <c r="AG230" s="8"/>
    </row>
    <row r="231" spans="1:33">
      <c r="AF231" s="8"/>
      <c r="AG231" s="8"/>
    </row>
    <row r="232" spans="1:33">
      <c r="D232" s="4" t="s">
        <v>62</v>
      </c>
      <c r="AF232" s="8"/>
      <c r="AG232" s="8"/>
    </row>
    <row r="233" spans="1:33">
      <c r="AF233" s="8"/>
      <c r="AG233" s="8"/>
    </row>
    <row r="234" spans="1:33">
      <c r="D234" s="11" t="s">
        <v>16</v>
      </c>
      <c r="E234" s="52">
        <f>-E228</f>
        <v>-15000</v>
      </c>
      <c r="F234" s="54" t="s">
        <v>214</v>
      </c>
      <c r="AF234" s="8"/>
      <c r="AG234" s="8"/>
    </row>
    <row r="235" spans="1:33" ht="16.5" thickBot="1">
      <c r="D235" s="11" t="s">
        <v>22</v>
      </c>
      <c r="E235" s="50">
        <v>0</v>
      </c>
      <c r="F235" s="53" t="s">
        <v>213</v>
      </c>
      <c r="AF235" s="8"/>
      <c r="AG235" s="8"/>
    </row>
    <row r="236" spans="1:33" ht="16.5" thickBot="1">
      <c r="D236" s="11" t="s">
        <v>23</v>
      </c>
      <c r="E236" s="50">
        <f>E229*12</f>
        <v>60</v>
      </c>
      <c r="F236" s="55" t="s">
        <v>215</v>
      </c>
      <c r="AF236" s="8"/>
      <c r="AG236" s="8"/>
    </row>
    <row r="237" spans="1:33">
      <c r="D237" s="11" t="s">
        <v>24</v>
      </c>
      <c r="E237" s="50">
        <f>E230*100/12</f>
        <v>1</v>
      </c>
      <c r="F237" s="53" t="s">
        <v>216</v>
      </c>
      <c r="AF237" s="8"/>
      <c r="AG237" s="8"/>
    </row>
    <row r="238" spans="1:33" ht="16.5" thickBot="1">
      <c r="AF238" s="8"/>
      <c r="AG238" s="8"/>
    </row>
    <row r="239" spans="1:33" ht="16.5" thickBot="1">
      <c r="D239" s="4" t="s">
        <v>82</v>
      </c>
      <c r="E239" s="51"/>
      <c r="AF239" s="8"/>
      <c r="AG239" s="8"/>
    </row>
    <row r="240" spans="1:33">
      <c r="AF240" s="8"/>
      <c r="AG240" s="8"/>
    </row>
    <row r="241" spans="2:33">
      <c r="AF241" s="8"/>
      <c r="AG241" s="8"/>
    </row>
    <row r="242" spans="2:33">
      <c r="B242" s="101" t="s">
        <v>83</v>
      </c>
      <c r="C242" s="101"/>
      <c r="D242" s="101"/>
      <c r="E242" s="101"/>
      <c r="F242" s="101"/>
      <c r="G242" s="101"/>
      <c r="AF242" s="8"/>
      <c r="AG242" s="8"/>
    </row>
    <row r="243" spans="2:33">
      <c r="AF243" s="8"/>
      <c r="AG243" s="8"/>
    </row>
    <row r="244" spans="2:33">
      <c r="B244" s="4" t="s">
        <v>84</v>
      </c>
      <c r="AF244" s="8"/>
      <c r="AG244" s="8"/>
    </row>
    <row r="245" spans="2:33">
      <c r="B245" s="4" t="s">
        <v>85</v>
      </c>
      <c r="AF245" s="8"/>
      <c r="AG245" s="8"/>
    </row>
    <row r="246" spans="2:33">
      <c r="B246" s="4" t="s">
        <v>86</v>
      </c>
      <c r="AF246" s="8"/>
      <c r="AG246" s="8"/>
    </row>
    <row r="247" spans="2:33">
      <c r="AF247" s="8"/>
      <c r="AG247" s="8"/>
    </row>
    <row r="248" spans="2:33">
      <c r="B248" s="4" t="s">
        <v>87</v>
      </c>
      <c r="AF248" s="8"/>
      <c r="AG248" s="8"/>
    </row>
    <row r="249" spans="2:33">
      <c r="B249" s="4" t="s">
        <v>88</v>
      </c>
      <c r="AF249" s="8"/>
      <c r="AG249" s="8"/>
    </row>
    <row r="250" spans="2:33">
      <c r="B250" s="4" t="s">
        <v>89</v>
      </c>
      <c r="AF250" s="8"/>
      <c r="AG250" s="8"/>
    </row>
    <row r="251" spans="2:33">
      <c r="B251" s="4"/>
      <c r="AF251" s="8"/>
      <c r="AG251" s="8"/>
    </row>
    <row r="252" spans="2:33">
      <c r="B252" s="4"/>
      <c r="C252" s="64" t="s">
        <v>217</v>
      </c>
      <c r="E252" s="93">
        <v>100000</v>
      </c>
      <c r="AF252" s="8"/>
      <c r="AG252" s="8"/>
    </row>
    <row r="253" spans="2:33">
      <c r="B253" s="4"/>
      <c r="C253" s="64" t="s">
        <v>218</v>
      </c>
      <c r="E253" s="65">
        <v>5</v>
      </c>
      <c r="AF253" s="8"/>
      <c r="AG253" s="8"/>
    </row>
    <row r="254" spans="2:33">
      <c r="B254" s="4"/>
      <c r="C254" s="64" t="s">
        <v>219</v>
      </c>
      <c r="E254" s="94">
        <v>0.1</v>
      </c>
      <c r="AF254" s="8"/>
      <c r="AG254" s="8"/>
    </row>
    <row r="255" spans="2:33">
      <c r="B255" s="4"/>
      <c r="AF255" s="8"/>
      <c r="AG255" s="8"/>
    </row>
    <row r="256" spans="2:33">
      <c r="B256" s="4"/>
      <c r="AF256" s="8"/>
      <c r="AG256" s="8"/>
    </row>
    <row r="257" spans="2:33" ht="16.5" thickBot="1">
      <c r="AF257" s="8"/>
      <c r="AG257" s="8"/>
    </row>
    <row r="258" spans="2:33" ht="16.5" thickBot="1">
      <c r="B258" s="61" t="s">
        <v>90</v>
      </c>
      <c r="C258" s="62" t="s">
        <v>91</v>
      </c>
      <c r="D258" s="62" t="s">
        <v>92</v>
      </c>
      <c r="E258" s="62" t="s">
        <v>93</v>
      </c>
      <c r="F258" s="63" t="s">
        <v>94</v>
      </c>
      <c r="AF258" s="8"/>
      <c r="AG258" s="8"/>
    </row>
    <row r="259" spans="2:33" ht="8.25" customHeight="1">
      <c r="B259" s="56"/>
      <c r="C259" s="56"/>
      <c r="D259" s="56"/>
      <c r="E259" s="56"/>
      <c r="F259" s="56"/>
      <c r="AF259" s="8"/>
      <c r="AG259" s="8"/>
    </row>
    <row r="260" spans="2:33">
      <c r="B260" s="57" t="s">
        <v>97</v>
      </c>
      <c r="C260" s="59"/>
      <c r="D260" s="59"/>
      <c r="E260" s="59"/>
      <c r="F260" s="60">
        <f>E252</f>
        <v>100000</v>
      </c>
      <c r="AF260" s="8"/>
      <c r="AG260" s="8"/>
    </row>
    <row r="261" spans="2:33">
      <c r="B261" s="57" t="s">
        <v>98</v>
      </c>
      <c r="C261" s="68"/>
      <c r="D261" s="69"/>
      <c r="E261" s="68"/>
      <c r="F261" s="69"/>
      <c r="AF261" s="8"/>
      <c r="AG261" s="8"/>
    </row>
    <row r="262" spans="2:33">
      <c r="B262" s="57" t="s">
        <v>99</v>
      </c>
      <c r="C262" s="66"/>
      <c r="D262" s="69"/>
      <c r="E262" s="68"/>
      <c r="F262" s="69"/>
      <c r="AF262" s="8"/>
      <c r="AG262" s="8"/>
    </row>
    <row r="263" spans="2:33">
      <c r="B263" s="57" t="s">
        <v>100</v>
      </c>
      <c r="C263" s="66"/>
      <c r="D263" s="69"/>
      <c r="E263" s="68"/>
      <c r="F263" s="69"/>
      <c r="AF263" s="8"/>
      <c r="AG263" s="8"/>
    </row>
    <row r="264" spans="2:33">
      <c r="B264" s="57" t="s">
        <v>101</v>
      </c>
      <c r="C264" s="66"/>
      <c r="D264" s="69"/>
      <c r="E264" s="68"/>
      <c r="F264" s="69"/>
      <c r="AF264" s="8"/>
      <c r="AG264" s="8"/>
    </row>
    <row r="265" spans="2:33" ht="16.5" thickBot="1">
      <c r="B265" s="58" t="s">
        <v>102</v>
      </c>
      <c r="C265" s="67"/>
      <c r="D265" s="70"/>
      <c r="E265" s="95"/>
      <c r="F265" s="70"/>
      <c r="AF265" s="8"/>
      <c r="AG265" s="8"/>
    </row>
    <row r="266" spans="2:33">
      <c r="B266" s="7"/>
      <c r="C266" s="7"/>
      <c r="D266" s="7"/>
      <c r="E266" s="7"/>
      <c r="F266" s="7"/>
      <c r="AF266" s="8"/>
      <c r="AG266" s="8"/>
    </row>
    <row r="267" spans="2:33">
      <c r="AF267" s="8"/>
      <c r="AG267" s="8"/>
    </row>
    <row r="268" spans="2:33">
      <c r="B268" s="4" t="s">
        <v>104</v>
      </c>
      <c r="AF268" s="8"/>
      <c r="AG268" s="8"/>
    </row>
    <row r="269" spans="2:33">
      <c r="B269" s="4" t="s">
        <v>107</v>
      </c>
      <c r="AF269" s="8"/>
      <c r="AG269" s="8"/>
    </row>
    <row r="270" spans="2:33">
      <c r="B270" s="4" t="s">
        <v>109</v>
      </c>
      <c r="AF270" s="8"/>
      <c r="AG270" s="8"/>
    </row>
    <row r="271" spans="2:33">
      <c r="AF271" s="8"/>
      <c r="AG271" s="8"/>
    </row>
    <row r="272" spans="2:33">
      <c r="F272" s="4" t="s">
        <v>111</v>
      </c>
      <c r="AF272" s="8"/>
      <c r="AG272" s="8"/>
    </row>
    <row r="273" spans="1:33">
      <c r="B273" s="4" t="s">
        <v>112</v>
      </c>
      <c r="D273" s="18">
        <v>150000</v>
      </c>
      <c r="F273" s="4" t="s">
        <v>113</v>
      </c>
      <c r="AF273" s="8"/>
      <c r="AG273" s="8"/>
    </row>
    <row r="274" spans="1:33">
      <c r="B274" s="4" t="s">
        <v>115</v>
      </c>
      <c r="D274" s="19">
        <v>0.12</v>
      </c>
      <c r="F274" s="4" t="s">
        <v>116</v>
      </c>
      <c r="AF274" s="8"/>
      <c r="AG274" s="8"/>
    </row>
    <row r="275" spans="1:33">
      <c r="B275" s="4" t="s">
        <v>222</v>
      </c>
      <c r="D275" s="74">
        <v>30</v>
      </c>
      <c r="F275" s="4"/>
      <c r="AF275" s="8"/>
      <c r="AG275" s="8"/>
    </row>
    <row r="276" spans="1:33">
      <c r="B276" s="4" t="s">
        <v>118</v>
      </c>
      <c r="D276" s="18">
        <v>0</v>
      </c>
      <c r="AF276" s="8"/>
      <c r="AG276" s="8"/>
    </row>
    <row r="277" spans="1:33">
      <c r="AF277" s="8"/>
      <c r="AG277" s="8"/>
    </row>
    <row r="278" spans="1:33">
      <c r="C278" s="6" t="s">
        <v>221</v>
      </c>
      <c r="E278" s="76">
        <f>G315</f>
        <v>0</v>
      </c>
      <c r="AF278" s="8"/>
      <c r="AG278" s="8"/>
    </row>
    <row r="279" spans="1:33">
      <c r="B279" s="4"/>
      <c r="C279" s="4" t="s">
        <v>120</v>
      </c>
      <c r="D279" s="21"/>
      <c r="E279" s="97"/>
      <c r="AF279" s="8"/>
      <c r="AG279" s="8"/>
    </row>
    <row r="280" spans="1:33">
      <c r="B280" s="4"/>
      <c r="D280" s="21"/>
      <c r="AF280" s="8"/>
      <c r="AG280" s="8"/>
    </row>
    <row r="281" spans="1:33">
      <c r="B281" s="4"/>
      <c r="D281" s="21"/>
      <c r="AF281" s="8"/>
      <c r="AG281" s="8"/>
    </row>
    <row r="282" spans="1:33">
      <c r="A282" s="1"/>
      <c r="B282" s="10"/>
      <c r="C282" s="10" t="s">
        <v>223</v>
      </c>
      <c r="D282" s="10"/>
      <c r="E282" s="10"/>
      <c r="F282" s="25"/>
      <c r="G282" s="10" t="s">
        <v>220</v>
      </c>
      <c r="AF282" s="8"/>
      <c r="AG282" s="8"/>
    </row>
    <row r="283" spans="1:33">
      <c r="A283" s="75"/>
      <c r="B283" s="10" t="s">
        <v>90</v>
      </c>
      <c r="C283" s="10" t="s">
        <v>91</v>
      </c>
      <c r="D283" s="10" t="s">
        <v>92</v>
      </c>
      <c r="E283" s="10" t="s">
        <v>93</v>
      </c>
      <c r="F283" s="10" t="s">
        <v>94</v>
      </c>
      <c r="G283" s="10" t="s">
        <v>123</v>
      </c>
      <c r="AF283" s="8"/>
      <c r="AG283" s="8"/>
    </row>
    <row r="284" spans="1:33">
      <c r="B284" s="7"/>
      <c r="C284" s="7"/>
      <c r="D284" s="7"/>
      <c r="E284" s="7"/>
      <c r="F284" s="7"/>
      <c r="G284" s="7"/>
      <c r="AF284" s="8"/>
      <c r="AG284" s="8"/>
    </row>
    <row r="285" spans="1:33">
      <c r="B285" s="71">
        <v>0</v>
      </c>
      <c r="C285" s="72"/>
      <c r="D285" s="72"/>
      <c r="E285" s="72"/>
      <c r="F285" s="73">
        <f>D273</f>
        <v>150000</v>
      </c>
      <c r="G285" s="72"/>
      <c r="AF285" s="8"/>
      <c r="AG285" s="8"/>
    </row>
    <row r="286" spans="1:33">
      <c r="B286" s="71">
        <v>1</v>
      </c>
      <c r="C286" s="77"/>
      <c r="D286" s="78"/>
      <c r="E286" s="77"/>
      <c r="F286" s="78"/>
      <c r="G286" s="96"/>
      <c r="AF286" s="8"/>
      <c r="AG286" s="8"/>
    </row>
    <row r="287" spans="1:33">
      <c r="B287" s="71">
        <v>2</v>
      </c>
      <c r="C287" s="77"/>
      <c r="D287" s="78"/>
      <c r="E287" s="77"/>
      <c r="F287" s="78"/>
      <c r="G287" s="96"/>
      <c r="AF287" s="8"/>
      <c r="AG287" s="8"/>
    </row>
    <row r="288" spans="1:33">
      <c r="B288" s="71">
        <v>3</v>
      </c>
      <c r="C288" s="77"/>
      <c r="D288" s="78"/>
      <c r="E288" s="77"/>
      <c r="F288" s="78"/>
      <c r="G288" s="96"/>
      <c r="AF288" s="8"/>
      <c r="AG288" s="8"/>
    </row>
    <row r="289" spans="2:33">
      <c r="B289" s="71">
        <v>4</v>
      </c>
      <c r="C289" s="77"/>
      <c r="D289" s="78"/>
      <c r="E289" s="77"/>
      <c r="F289" s="78"/>
      <c r="G289" s="96"/>
      <c r="AF289" s="8"/>
      <c r="AG289" s="8"/>
    </row>
    <row r="290" spans="2:33">
      <c r="B290" s="71">
        <v>5</v>
      </c>
      <c r="C290" s="77"/>
      <c r="D290" s="78"/>
      <c r="E290" s="77"/>
      <c r="F290" s="78"/>
      <c r="G290" s="96"/>
      <c r="AF290" s="8"/>
      <c r="AG290" s="8"/>
    </row>
    <row r="291" spans="2:33">
      <c r="B291" s="71">
        <v>6</v>
      </c>
      <c r="C291" s="77"/>
      <c r="D291" s="78"/>
      <c r="E291" s="77"/>
      <c r="F291" s="78"/>
      <c r="G291" s="96"/>
      <c r="AF291" s="8"/>
      <c r="AG291" s="8"/>
    </row>
    <row r="292" spans="2:33">
      <c r="B292" s="71">
        <v>7</v>
      </c>
      <c r="C292" s="77"/>
      <c r="D292" s="78"/>
      <c r="E292" s="77"/>
      <c r="F292" s="78"/>
      <c r="G292" s="96"/>
      <c r="AF292" s="8"/>
      <c r="AG292" s="8"/>
    </row>
    <row r="293" spans="2:33">
      <c r="B293" s="71">
        <v>8</v>
      </c>
      <c r="C293" s="77"/>
      <c r="D293" s="78"/>
      <c r="E293" s="77"/>
      <c r="F293" s="78"/>
      <c r="G293" s="96"/>
      <c r="AF293" s="8"/>
      <c r="AG293" s="8"/>
    </row>
    <row r="294" spans="2:33">
      <c r="B294" s="71">
        <v>9</v>
      </c>
      <c r="C294" s="77"/>
      <c r="D294" s="78"/>
      <c r="E294" s="77"/>
      <c r="F294" s="78"/>
      <c r="G294" s="96"/>
      <c r="AF294" s="8"/>
      <c r="AG294" s="8"/>
    </row>
    <row r="295" spans="2:33">
      <c r="B295" s="71">
        <v>10</v>
      </c>
      <c r="C295" s="77"/>
      <c r="D295" s="78"/>
      <c r="E295" s="77"/>
      <c r="F295" s="78"/>
      <c r="G295" s="96"/>
      <c r="AF295" s="8"/>
      <c r="AG295" s="8"/>
    </row>
    <row r="296" spans="2:33">
      <c r="B296" s="71">
        <v>11</v>
      </c>
      <c r="C296" s="77"/>
      <c r="D296" s="78"/>
      <c r="E296" s="77"/>
      <c r="F296" s="78"/>
      <c r="G296" s="96"/>
      <c r="AF296" s="8"/>
      <c r="AG296" s="8"/>
    </row>
    <row r="297" spans="2:33">
      <c r="B297" s="71">
        <v>12</v>
      </c>
      <c r="C297" s="77"/>
      <c r="D297" s="78"/>
      <c r="E297" s="77"/>
      <c r="F297" s="78"/>
      <c r="G297" s="96"/>
      <c r="AF297" s="8"/>
      <c r="AG297" s="8"/>
    </row>
    <row r="298" spans="2:33">
      <c r="B298" s="71">
        <v>13</v>
      </c>
      <c r="C298" s="77"/>
      <c r="D298" s="78"/>
      <c r="E298" s="77"/>
      <c r="F298" s="78"/>
      <c r="G298" s="96"/>
      <c r="AF298" s="8"/>
      <c r="AG298" s="8"/>
    </row>
    <row r="299" spans="2:33">
      <c r="B299" s="71">
        <v>14</v>
      </c>
      <c r="C299" s="77"/>
      <c r="D299" s="78"/>
      <c r="E299" s="77"/>
      <c r="F299" s="78"/>
      <c r="G299" s="96"/>
      <c r="AF299" s="8"/>
      <c r="AG299" s="8"/>
    </row>
    <row r="300" spans="2:33">
      <c r="B300" s="71">
        <v>15</v>
      </c>
      <c r="C300" s="77"/>
      <c r="D300" s="78"/>
      <c r="E300" s="77"/>
      <c r="F300" s="78"/>
      <c r="G300" s="96"/>
      <c r="AF300" s="8"/>
      <c r="AG300" s="8"/>
    </row>
    <row r="301" spans="2:33">
      <c r="B301" s="71">
        <v>16</v>
      </c>
      <c r="C301" s="77"/>
      <c r="D301" s="78"/>
      <c r="E301" s="77"/>
      <c r="F301" s="78"/>
      <c r="G301" s="96"/>
      <c r="AF301" s="8"/>
      <c r="AG301" s="8"/>
    </row>
    <row r="302" spans="2:33">
      <c r="B302" s="71">
        <v>17</v>
      </c>
      <c r="C302" s="77"/>
      <c r="D302" s="78"/>
      <c r="E302" s="77"/>
      <c r="F302" s="78"/>
      <c r="G302" s="96"/>
      <c r="AF302" s="8"/>
      <c r="AG302" s="8"/>
    </row>
    <row r="303" spans="2:33">
      <c r="B303" s="71">
        <v>18</v>
      </c>
      <c r="C303" s="77"/>
      <c r="D303" s="78"/>
      <c r="E303" s="77"/>
      <c r="F303" s="78"/>
      <c r="G303" s="96"/>
      <c r="AF303" s="8"/>
      <c r="AG303" s="8"/>
    </row>
    <row r="304" spans="2:33">
      <c r="B304" s="71">
        <v>19</v>
      </c>
      <c r="C304" s="77"/>
      <c r="D304" s="78"/>
      <c r="E304" s="77"/>
      <c r="F304" s="78"/>
      <c r="G304" s="96"/>
      <c r="AF304" s="8"/>
      <c r="AG304" s="8"/>
    </row>
    <row r="305" spans="2:33">
      <c r="B305" s="71">
        <v>20</v>
      </c>
      <c r="C305" s="77"/>
      <c r="D305" s="78"/>
      <c r="E305" s="77"/>
      <c r="F305" s="78"/>
      <c r="G305" s="96"/>
      <c r="AF305" s="8"/>
      <c r="AG305" s="8"/>
    </row>
    <row r="306" spans="2:33">
      <c r="B306" s="71">
        <v>21</v>
      </c>
      <c r="C306" s="77"/>
      <c r="D306" s="78"/>
      <c r="E306" s="77"/>
      <c r="F306" s="78"/>
      <c r="G306" s="96"/>
      <c r="AF306" s="8"/>
      <c r="AG306" s="8"/>
    </row>
    <row r="307" spans="2:33">
      <c r="B307" s="71">
        <v>22</v>
      </c>
      <c r="C307" s="77"/>
      <c r="D307" s="78"/>
      <c r="E307" s="77"/>
      <c r="F307" s="78"/>
      <c r="G307" s="96"/>
      <c r="AF307" s="8"/>
      <c r="AG307" s="8"/>
    </row>
    <row r="308" spans="2:33">
      <c r="B308" s="71">
        <v>23</v>
      </c>
      <c r="C308" s="77"/>
      <c r="D308" s="78"/>
      <c r="E308" s="77"/>
      <c r="F308" s="78"/>
      <c r="G308" s="96"/>
      <c r="AF308" s="8"/>
      <c r="AG308" s="8"/>
    </row>
    <row r="309" spans="2:33">
      <c r="B309" s="71">
        <v>24</v>
      </c>
      <c r="C309" s="77"/>
      <c r="D309" s="78"/>
      <c r="E309" s="77"/>
      <c r="F309" s="78"/>
      <c r="G309" s="96"/>
      <c r="AF309" s="8"/>
      <c r="AG309" s="8"/>
    </row>
    <row r="310" spans="2:33">
      <c r="B310" s="71">
        <v>25</v>
      </c>
      <c r="C310" s="77"/>
      <c r="D310" s="78"/>
      <c r="E310" s="77"/>
      <c r="F310" s="78"/>
      <c r="G310" s="96"/>
      <c r="AF310" s="8"/>
      <c r="AG310" s="8"/>
    </row>
    <row r="311" spans="2:33">
      <c r="B311" s="71">
        <v>26</v>
      </c>
      <c r="C311" s="77"/>
      <c r="D311" s="78"/>
      <c r="E311" s="77"/>
      <c r="F311" s="78"/>
      <c r="G311" s="96"/>
      <c r="AF311" s="8"/>
      <c r="AG311" s="8"/>
    </row>
    <row r="312" spans="2:33">
      <c r="B312" s="71">
        <v>27</v>
      </c>
      <c r="C312" s="77"/>
      <c r="D312" s="78"/>
      <c r="E312" s="77"/>
      <c r="F312" s="78"/>
      <c r="G312" s="96"/>
      <c r="AF312" s="8"/>
      <c r="AG312" s="8"/>
    </row>
    <row r="313" spans="2:33">
      <c r="B313" s="71">
        <v>28</v>
      </c>
      <c r="C313" s="77"/>
      <c r="D313" s="78"/>
      <c r="E313" s="77"/>
      <c r="F313" s="78"/>
      <c r="G313" s="96"/>
      <c r="AF313" s="8"/>
      <c r="AG313" s="8"/>
    </row>
    <row r="314" spans="2:33">
      <c r="B314" s="71">
        <v>29</v>
      </c>
      <c r="C314" s="77"/>
      <c r="D314" s="78"/>
      <c r="E314" s="77"/>
      <c r="F314" s="78"/>
      <c r="G314" s="96"/>
      <c r="AF314" s="8"/>
      <c r="AG314" s="8"/>
    </row>
    <row r="315" spans="2:33">
      <c r="B315" s="71">
        <v>30</v>
      </c>
      <c r="C315" s="77"/>
      <c r="D315" s="78"/>
      <c r="E315" s="77"/>
      <c r="F315" s="78"/>
      <c r="G315" s="96"/>
      <c r="AF315" s="8"/>
      <c r="AG315" s="8"/>
    </row>
    <row r="316" spans="2:33">
      <c r="AF316" s="8"/>
      <c r="AG316" s="8"/>
    </row>
    <row r="317" spans="2:33">
      <c r="AF317" s="8"/>
      <c r="AG317" s="8"/>
    </row>
    <row r="318" spans="2:33">
      <c r="AF318" s="8"/>
      <c r="AG318" s="8"/>
    </row>
    <row r="319" spans="2:33">
      <c r="AF319" s="8"/>
      <c r="AG319" s="8"/>
    </row>
    <row r="320" spans="2:33">
      <c r="B320" s="101" t="s">
        <v>224</v>
      </c>
      <c r="C320" s="101"/>
      <c r="D320" s="101"/>
      <c r="E320" s="101"/>
      <c r="F320" s="101"/>
      <c r="G320" s="101"/>
      <c r="AF320" s="8"/>
      <c r="AG320" s="8"/>
    </row>
    <row r="321" spans="2:33">
      <c r="B321" s="1"/>
      <c r="C321" s="1"/>
      <c r="AF321" s="8"/>
      <c r="AG321" s="8"/>
    </row>
    <row r="322" spans="2:33">
      <c r="B322" s="4" t="s">
        <v>146</v>
      </c>
      <c r="AF322" s="8"/>
      <c r="AG322" s="8"/>
    </row>
    <row r="323" spans="2:33">
      <c r="B323" s="4" t="s">
        <v>147</v>
      </c>
      <c r="AF323" s="8"/>
      <c r="AG323" s="8"/>
    </row>
    <row r="324" spans="2:33">
      <c r="B324" s="4" t="s">
        <v>148</v>
      </c>
      <c r="AF324" s="8"/>
      <c r="AG324" s="8"/>
    </row>
    <row r="325" spans="2:33">
      <c r="AF325" s="8"/>
      <c r="AG325" s="8"/>
    </row>
    <row r="326" spans="2:33">
      <c r="C326" s="11" t="s">
        <v>16</v>
      </c>
      <c r="D326" s="1">
        <v>0</v>
      </c>
      <c r="AF326" s="8"/>
      <c r="AG326" s="8"/>
    </row>
    <row r="327" spans="2:33">
      <c r="C327" s="11" t="s">
        <v>25</v>
      </c>
      <c r="D327" s="1">
        <v>1000</v>
      </c>
      <c r="AF327" s="8"/>
      <c r="AG327" s="8"/>
    </row>
    <row r="328" spans="2:33">
      <c r="C328" s="11" t="s">
        <v>23</v>
      </c>
      <c r="D328" s="1">
        <v>10</v>
      </c>
      <c r="AF328" s="8"/>
      <c r="AG328" s="8"/>
    </row>
    <row r="329" spans="2:33">
      <c r="C329" s="11" t="s">
        <v>24</v>
      </c>
      <c r="D329" s="1">
        <v>12</v>
      </c>
      <c r="E329" s="16"/>
      <c r="AF329" s="8"/>
      <c r="AG329" s="8"/>
    </row>
    <row r="330" spans="2:33" ht="16.5" thickBot="1">
      <c r="AF330" s="8"/>
      <c r="AG330" s="8"/>
    </row>
    <row r="331" spans="2:33" ht="16.5" thickBot="1">
      <c r="C331" s="4" t="s">
        <v>151</v>
      </c>
      <c r="D331" s="92"/>
      <c r="AF331" s="8"/>
      <c r="AG331" s="8"/>
    </row>
    <row r="332" spans="2:33">
      <c r="AF332" s="8"/>
      <c r="AG332" s="8"/>
    </row>
    <row r="333" spans="2:33">
      <c r="AF333" s="8"/>
      <c r="AG333" s="8"/>
    </row>
    <row r="334" spans="2:33">
      <c r="B334" s="101" t="s">
        <v>225</v>
      </c>
      <c r="C334" s="101"/>
      <c r="D334" s="101"/>
      <c r="E334" s="101"/>
      <c r="F334" s="101"/>
      <c r="G334" s="101"/>
      <c r="AF334" s="8"/>
      <c r="AG334" s="8"/>
    </row>
    <row r="335" spans="2:33">
      <c r="AF335" s="8"/>
      <c r="AG335" s="8"/>
    </row>
    <row r="336" spans="2:33">
      <c r="B336" s="4" t="s">
        <v>152</v>
      </c>
      <c r="AF336" s="8"/>
      <c r="AG336" s="8"/>
    </row>
    <row r="337" spans="2:33">
      <c r="B337" s="4" t="s">
        <v>153</v>
      </c>
      <c r="AF337" s="8"/>
      <c r="AG337" s="8"/>
    </row>
    <row r="338" spans="2:33">
      <c r="AF338" s="8"/>
      <c r="AG338" s="8"/>
    </row>
    <row r="339" spans="2:33">
      <c r="AF339" s="8"/>
      <c r="AG339" s="8"/>
    </row>
    <row r="340" spans="2:33">
      <c r="C340" s="11" t="s">
        <v>16</v>
      </c>
      <c r="D340" s="1">
        <v>0</v>
      </c>
      <c r="AF340" s="8"/>
      <c r="AG340" s="8"/>
    </row>
    <row r="341" spans="2:33">
      <c r="C341" s="11" t="s">
        <v>25</v>
      </c>
      <c r="D341" s="1">
        <v>1000</v>
      </c>
      <c r="AF341" s="8"/>
      <c r="AG341" s="8"/>
    </row>
    <row r="342" spans="2:33">
      <c r="C342" s="11" t="s">
        <v>22</v>
      </c>
      <c r="D342" s="1">
        <v>-15000</v>
      </c>
      <c r="AF342" s="8"/>
      <c r="AG342" s="8"/>
    </row>
    <row r="343" spans="2:33">
      <c r="C343" s="11" t="s">
        <v>24</v>
      </c>
      <c r="D343" s="1">
        <v>12</v>
      </c>
      <c r="E343" s="16"/>
      <c r="AF343" s="8"/>
      <c r="AG343" s="8"/>
    </row>
    <row r="344" spans="2:33" ht="16.5" thickBot="1">
      <c r="AF344" s="8"/>
      <c r="AG344" s="8"/>
    </row>
    <row r="345" spans="2:33" ht="16.5" thickBot="1">
      <c r="C345" s="4" t="s">
        <v>157</v>
      </c>
      <c r="D345" s="79"/>
      <c r="AF345" s="8"/>
      <c r="AG345" s="8"/>
    </row>
    <row r="346" spans="2:33">
      <c r="AF346" s="8"/>
      <c r="AG346" s="8"/>
    </row>
    <row r="348" spans="2:33">
      <c r="B348" s="8"/>
    </row>
    <row r="349" spans="2:33">
      <c r="B349" s="101" t="s">
        <v>226</v>
      </c>
      <c r="C349" s="101"/>
      <c r="D349" s="101"/>
      <c r="E349" s="101"/>
      <c r="F349" s="101"/>
      <c r="G349" s="101"/>
    </row>
    <row r="350" spans="2:33">
      <c r="B350" s="1"/>
      <c r="C350" s="1"/>
    </row>
    <row r="351" spans="2:33">
      <c r="B351" s="4" t="s">
        <v>158</v>
      </c>
    </row>
    <row r="352" spans="2:33">
      <c r="B352" s="4" t="s">
        <v>159</v>
      </c>
    </row>
    <row r="353" spans="1:7">
      <c r="B353" s="4" t="s">
        <v>160</v>
      </c>
    </row>
    <row r="354" spans="1:7">
      <c r="B354" s="4" t="s">
        <v>161</v>
      </c>
    </row>
    <row r="357" spans="1:7" ht="16.5" thickBot="1">
      <c r="A357" s="11"/>
      <c r="B357" s="84" t="s">
        <v>162</v>
      </c>
      <c r="C357" s="84" t="s">
        <v>163</v>
      </c>
      <c r="E357" s="4" t="s">
        <v>164</v>
      </c>
      <c r="G357" s="19">
        <v>0.12</v>
      </c>
    </row>
    <row r="358" spans="1:7">
      <c r="B358" s="82">
        <v>0</v>
      </c>
      <c r="C358" s="83">
        <f>-G358</f>
        <v>-3000</v>
      </c>
      <c r="E358" s="4" t="s">
        <v>165</v>
      </c>
      <c r="G358" s="85">
        <v>3000</v>
      </c>
    </row>
    <row r="359" spans="1:7">
      <c r="A359" s="8"/>
      <c r="B359" s="80">
        <v>1</v>
      </c>
      <c r="C359" s="81">
        <v>1000</v>
      </c>
    </row>
    <row r="360" spans="1:7">
      <c r="A360" s="8"/>
      <c r="B360" s="80">
        <v>2</v>
      </c>
      <c r="C360" s="81">
        <v>1000</v>
      </c>
      <c r="E360" s="4" t="s">
        <v>166</v>
      </c>
      <c r="G360" s="87"/>
    </row>
    <row r="361" spans="1:7">
      <c r="A361" s="8"/>
      <c r="B361" s="80">
        <v>3</v>
      </c>
      <c r="C361" s="81">
        <v>0</v>
      </c>
      <c r="E361" s="4" t="s">
        <v>167</v>
      </c>
      <c r="G361" s="86"/>
    </row>
    <row r="362" spans="1:7">
      <c r="A362" s="8"/>
      <c r="B362" s="80">
        <v>4</v>
      </c>
      <c r="C362" s="81">
        <v>3000</v>
      </c>
    </row>
    <row r="363" spans="1:7">
      <c r="A363" s="8"/>
      <c r="B363" s="80">
        <v>5</v>
      </c>
      <c r="C363" s="81"/>
      <c r="E363" s="41" t="s">
        <v>227</v>
      </c>
    </row>
    <row r="364" spans="1:7">
      <c r="A364" s="8"/>
      <c r="B364" s="80">
        <v>6</v>
      </c>
      <c r="C364" s="81"/>
      <c r="E364" s="41" t="s">
        <v>228</v>
      </c>
    </row>
    <row r="365" spans="1:7">
      <c r="A365" s="8"/>
      <c r="B365" s="80">
        <v>7</v>
      </c>
      <c r="C365" s="81"/>
    </row>
    <row r="366" spans="1:7">
      <c r="A366" s="8"/>
      <c r="B366" s="80">
        <v>8</v>
      </c>
      <c r="C366" s="81"/>
      <c r="E366" s="3" t="s">
        <v>229</v>
      </c>
      <c r="F366" s="1"/>
      <c r="G366" s="1"/>
    </row>
    <row r="367" spans="1:7">
      <c r="A367" s="8"/>
      <c r="B367" s="80">
        <v>9</v>
      </c>
      <c r="C367" s="81"/>
      <c r="E367" s="3" t="s">
        <v>168</v>
      </c>
      <c r="F367" s="1"/>
      <c r="G367" s="1"/>
    </row>
    <row r="368" spans="1:7">
      <c r="A368" s="8"/>
      <c r="B368" s="80">
        <v>10</v>
      </c>
      <c r="C368" s="81"/>
      <c r="E368" s="3" t="s">
        <v>169</v>
      </c>
      <c r="F368" s="1"/>
      <c r="G368" s="1"/>
    </row>
    <row r="370" spans="1:7">
      <c r="A370" s="4"/>
    </row>
    <row r="371" spans="1:7">
      <c r="A371" s="4"/>
    </row>
    <row r="372" spans="1:7">
      <c r="B372" s="102" t="s">
        <v>230</v>
      </c>
      <c r="C372" s="102"/>
      <c r="D372" s="102"/>
      <c r="E372" s="102"/>
      <c r="F372" s="102"/>
      <c r="G372" s="102"/>
    </row>
    <row r="374" spans="1:7">
      <c r="B374" s="4" t="s">
        <v>170</v>
      </c>
    </row>
    <row r="376" spans="1:7">
      <c r="C376" s="88" t="s">
        <v>231</v>
      </c>
    </row>
    <row r="377" spans="1:7">
      <c r="C377" s="88"/>
    </row>
    <row r="378" spans="1:7">
      <c r="C378" s="11" t="s">
        <v>16</v>
      </c>
      <c r="D378" s="1">
        <v>-1090</v>
      </c>
    </row>
    <row r="379" spans="1:7">
      <c r="C379" s="11" t="s">
        <v>22</v>
      </c>
      <c r="D379" s="1">
        <v>1000</v>
      </c>
    </row>
    <row r="380" spans="1:7">
      <c r="C380" s="11" t="s">
        <v>23</v>
      </c>
      <c r="D380" s="1">
        <v>12</v>
      </c>
    </row>
    <row r="381" spans="1:7">
      <c r="C381" s="11" t="s">
        <v>25</v>
      </c>
      <c r="D381" s="1">
        <v>90</v>
      </c>
    </row>
    <row r="382" spans="1:7" ht="16.5" thickBot="1"/>
    <row r="383" spans="1:7" ht="16.5" thickBot="1">
      <c r="C383" s="41" t="s">
        <v>233</v>
      </c>
      <c r="D383" s="43"/>
    </row>
    <row r="385" spans="2:4">
      <c r="B385" s="4" t="s">
        <v>171</v>
      </c>
    </row>
    <row r="387" spans="2:4">
      <c r="C387" s="88" t="s">
        <v>232</v>
      </c>
    </row>
    <row r="389" spans="2:4">
      <c r="B389" s="4"/>
      <c r="C389" s="11" t="s">
        <v>16</v>
      </c>
      <c r="D389" s="1">
        <v>-20000</v>
      </c>
    </row>
    <row r="390" spans="2:4">
      <c r="B390" s="4"/>
      <c r="C390" s="11" t="s">
        <v>25</v>
      </c>
      <c r="D390" s="1">
        <v>4000</v>
      </c>
    </row>
    <row r="391" spans="2:4">
      <c r="C391" s="11" t="s">
        <v>22</v>
      </c>
      <c r="D391" s="1">
        <v>0</v>
      </c>
    </row>
    <row r="392" spans="2:4">
      <c r="C392" s="11" t="s">
        <v>24</v>
      </c>
      <c r="D392" s="1">
        <v>9</v>
      </c>
    </row>
    <row r="393" spans="2:4" ht="16.5" thickBot="1"/>
    <row r="394" spans="2:4" ht="16.5" thickBot="1">
      <c r="C394" s="4" t="s">
        <v>157</v>
      </c>
      <c r="D394" s="79"/>
    </row>
  </sheetData>
  <mergeCells count="12">
    <mergeCell ref="B2:G2"/>
    <mergeCell ref="B89:G89"/>
    <mergeCell ref="B110:G110"/>
    <mergeCell ref="B128:G128"/>
    <mergeCell ref="B149:G149"/>
    <mergeCell ref="B176:G176"/>
    <mergeCell ref="B197:G197"/>
    <mergeCell ref="B242:G242"/>
    <mergeCell ref="B320:G320"/>
    <mergeCell ref="B334:G334"/>
    <mergeCell ref="B349:G349"/>
    <mergeCell ref="B372:G372"/>
  </mergeCells>
  <phoneticPr fontId="0" type="noConversion"/>
  <pageMargins left="0.75" right="0.75" top="1" bottom="1" header="0.5" footer="0.5"/>
  <pageSetup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TIMEVAL</vt:lpstr>
      <vt:lpstr>FV1</vt:lpstr>
      <vt:lpstr>PV1</vt:lpstr>
      <vt:lpstr>FV2</vt:lpstr>
      <vt:lpstr>FV3</vt:lpstr>
      <vt:lpstr>AMORT1</vt:lpstr>
      <vt:lpstr>AMORT2</vt:lpstr>
      <vt:lpstr>FV</vt:lpstr>
      <vt:lpstr>I</vt:lpstr>
      <vt:lpstr>N</vt:lpstr>
      <vt:lpstr>PMT</vt:lpstr>
      <vt:lpstr>PV</vt:lpstr>
    </vt:vector>
  </TitlesOfParts>
  <Company>University of Mississippi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of Business</dc:creator>
  <cp:lastModifiedBy>Del</cp:lastModifiedBy>
  <dcterms:created xsi:type="dcterms:W3CDTF">1997-07-15T21:06:23Z</dcterms:created>
  <dcterms:modified xsi:type="dcterms:W3CDTF">2009-10-05T00:05:46Z</dcterms:modified>
</cp:coreProperties>
</file>