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1596" windowWidth="15360" windowHeight="874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9" i="1" l="1"/>
  <c r="B19" i="1"/>
  <c r="B52" i="1" s="1"/>
  <c r="C52" i="1" s="1"/>
  <c r="B23" i="1"/>
  <c r="E5" i="1"/>
  <c r="B21" i="1"/>
  <c r="B38" i="1"/>
  <c r="B36" i="1"/>
  <c r="B37" i="1"/>
  <c r="B35" i="1"/>
  <c r="B5" i="1"/>
  <c r="B33" i="1" s="1"/>
  <c r="B34" i="1" l="1"/>
  <c r="B22" i="1"/>
  <c r="B45" i="1" s="1"/>
  <c r="B32" i="1"/>
  <c r="B10" i="1"/>
  <c r="B43" i="1" s="1"/>
  <c r="B24" i="1" l="1"/>
  <c r="B25" i="1"/>
  <c r="B26" i="1" s="1"/>
  <c r="B40" i="1"/>
  <c r="B51" i="1"/>
  <c r="E11" i="1"/>
  <c r="E12" i="1" s="1"/>
  <c r="B53" i="1" l="1"/>
  <c r="C53" i="1" s="1"/>
  <c r="B49" i="1"/>
  <c r="C49" i="1" s="1"/>
  <c r="B27" i="1"/>
  <c r="B46" i="1" s="1"/>
  <c r="B50" i="1"/>
  <c r="C50" i="1" s="1"/>
  <c r="B28" i="1"/>
  <c r="B44" i="1"/>
  <c r="E14" i="1"/>
</calcChain>
</file>

<file path=xl/sharedStrings.xml><?xml version="1.0" encoding="utf-8"?>
<sst xmlns="http://schemas.openxmlformats.org/spreadsheetml/2006/main" count="67" uniqueCount="61">
  <si>
    <t>Cash</t>
  </si>
  <si>
    <t>Accts. Receivable</t>
  </si>
  <si>
    <t>Inventory</t>
  </si>
  <si>
    <t>Current Assets</t>
  </si>
  <si>
    <t>Accounts Payable</t>
  </si>
  <si>
    <t>S.T. Accruals</t>
  </si>
  <si>
    <t>Current Portion of L.T. Debt</t>
  </si>
  <si>
    <t>Current Liabilities</t>
  </si>
  <si>
    <t>Prop., Plant, &amp; Equip.</t>
  </si>
  <si>
    <t>Other Assets</t>
  </si>
  <si>
    <t>Goodwill</t>
  </si>
  <si>
    <t>Total Assets</t>
  </si>
  <si>
    <t>L.T. Debt</t>
  </si>
  <si>
    <t>Common Stock @$1 Par</t>
  </si>
  <si>
    <t>Paid-in-capital</t>
  </si>
  <si>
    <t>Retained Earnings</t>
  </si>
  <si>
    <t>Total Shareholders Equity</t>
  </si>
  <si>
    <t>Total Liab. &amp; Equity</t>
  </si>
  <si>
    <t>Net Sales</t>
  </si>
  <si>
    <t>COGS</t>
  </si>
  <si>
    <t>Gross Profit</t>
  </si>
  <si>
    <t>S, G, &amp; A</t>
  </si>
  <si>
    <t>EBIT</t>
  </si>
  <si>
    <t>Interest Expense</t>
  </si>
  <si>
    <t>Pre-tax Earnings</t>
  </si>
  <si>
    <t>Taxes</t>
  </si>
  <si>
    <t>Net Income</t>
  </si>
  <si>
    <t>Liquidity and Activity Ratios</t>
  </si>
  <si>
    <t>Net Working Capital</t>
  </si>
  <si>
    <t>Current Ratio</t>
  </si>
  <si>
    <t>Quick Ratio</t>
  </si>
  <si>
    <t>Days Cash</t>
  </si>
  <si>
    <t>$</t>
  </si>
  <si>
    <t>Times</t>
  </si>
  <si>
    <t>Days</t>
  </si>
  <si>
    <t>Inventory T/O (times)</t>
  </si>
  <si>
    <t>Inventory T/O (days)</t>
  </si>
  <si>
    <t>Times per year</t>
  </si>
  <si>
    <t>Days Cash to Cash</t>
  </si>
  <si>
    <t>Days Payable Outs.</t>
  </si>
  <si>
    <t>Asset Turnover</t>
  </si>
  <si>
    <t>Leverage Ratios</t>
  </si>
  <si>
    <t>Debt Ratio</t>
  </si>
  <si>
    <t>(You forgot to subtract goodwill if you goofed).</t>
  </si>
  <si>
    <t>Debt to Tangible NW</t>
  </si>
  <si>
    <t>Times Int. Earned</t>
  </si>
  <si>
    <t>times</t>
  </si>
  <si>
    <t>Depreciation</t>
  </si>
  <si>
    <t>Dividends</t>
  </si>
  <si>
    <t>Addition to Ret. Earnings</t>
  </si>
  <si>
    <t>Dividend Payout</t>
  </si>
  <si>
    <t>(I have a constant payout ratio.  You can change this if you like)</t>
  </si>
  <si>
    <t>Profitability Ratios</t>
  </si>
  <si>
    <t>Return on Equity</t>
  </si>
  <si>
    <t>Return on Assets</t>
  </si>
  <si>
    <t>Gross Profit Margin</t>
  </si>
  <si>
    <t>Net Profit Margin</t>
  </si>
  <si>
    <t>(You are not still forgetting to take out goodwill, are you?)</t>
  </si>
  <si>
    <t>Note that I put only the prior year's inventory in cell B15.  You can change that number too for more practice.</t>
  </si>
  <si>
    <t>Note: Inventory in 2010 was:</t>
  </si>
  <si>
    <t xml:space="preserve"> Manufacturing Inc. 2017  Financial Statements ($000's)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</si>
</sst>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u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10" fontId="0" fillId="0" borderId="0" xfId="0" applyNumberFormat="1"/>
    <xf numFmtId="2" fontId="1" fillId="0" borderId="0" xfId="0" applyNumberFormat="1" applyFont="1"/>
    <xf numFmtId="2" fontId="3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2" sqref="A2"/>
    </sheetView>
  </sheetViews>
  <sheetFormatPr defaultRowHeight="13.2" x14ac:dyDescent="0.25"/>
  <cols>
    <col min="1" max="1" width="24.21875" bestFit="1" customWidth="1"/>
    <col min="2" max="2" width="9.21875" style="2" customWidth="1"/>
    <col min="3" max="3" width="9.77734375" customWidth="1"/>
    <col min="4" max="4" width="24" bestFit="1" customWidth="1"/>
    <col min="5" max="5" width="9.21875" style="2" customWidth="1"/>
  </cols>
  <sheetData>
    <row r="1" spans="1:5" s="1" customFormat="1" x14ac:dyDescent="0.25">
      <c r="A1" s="6" t="s">
        <v>60</v>
      </c>
      <c r="B1" s="6"/>
      <c r="C1" s="6"/>
      <c r="D1" s="6"/>
      <c r="E1" s="6"/>
    </row>
    <row r="2" spans="1:5" x14ac:dyDescent="0.25">
      <c r="A2" t="s">
        <v>0</v>
      </c>
      <c r="B2" s="2">
        <v>125</v>
      </c>
      <c r="D2" t="s">
        <v>4</v>
      </c>
      <c r="E2" s="2">
        <v>555</v>
      </c>
    </row>
    <row r="3" spans="1:5" x14ac:dyDescent="0.25">
      <c r="A3" t="s">
        <v>1</v>
      </c>
      <c r="B3" s="2">
        <v>687</v>
      </c>
      <c r="D3" t="s">
        <v>5</v>
      </c>
      <c r="E3" s="2">
        <v>54</v>
      </c>
    </row>
    <row r="4" spans="1:5" x14ac:dyDescent="0.25">
      <c r="A4" t="s">
        <v>2</v>
      </c>
      <c r="B4" s="4">
        <v>653</v>
      </c>
      <c r="C4" s="1"/>
      <c r="D4" t="s">
        <v>6</v>
      </c>
      <c r="E4" s="4">
        <v>122</v>
      </c>
    </row>
    <row r="5" spans="1:5" x14ac:dyDescent="0.25">
      <c r="A5" t="s">
        <v>3</v>
      </c>
      <c r="B5" s="2">
        <f>SUM(B2:B4)</f>
        <v>1465</v>
      </c>
      <c r="D5" t="s">
        <v>7</v>
      </c>
      <c r="E5" s="2">
        <f>SUM(E2:E4)</f>
        <v>731</v>
      </c>
    </row>
    <row r="7" spans="1:5" x14ac:dyDescent="0.25">
      <c r="A7" t="s">
        <v>8</v>
      </c>
      <c r="B7" s="2">
        <v>1125</v>
      </c>
      <c r="D7" t="s">
        <v>12</v>
      </c>
      <c r="E7" s="2">
        <v>1400</v>
      </c>
    </row>
    <row r="8" spans="1:5" x14ac:dyDescent="0.25">
      <c r="A8" t="s">
        <v>9</v>
      </c>
      <c r="B8" s="2">
        <v>55</v>
      </c>
    </row>
    <row r="9" spans="1:5" x14ac:dyDescent="0.25">
      <c r="A9" t="s">
        <v>10</v>
      </c>
      <c r="B9" s="4">
        <v>300</v>
      </c>
      <c r="D9" t="s">
        <v>13</v>
      </c>
      <c r="E9" s="2">
        <v>200</v>
      </c>
    </row>
    <row r="10" spans="1:5" x14ac:dyDescent="0.25">
      <c r="A10" t="s">
        <v>11</v>
      </c>
      <c r="B10" s="2">
        <f>SUM(B5:B9)</f>
        <v>2945</v>
      </c>
      <c r="D10" t="s">
        <v>14</v>
      </c>
      <c r="E10" s="2">
        <v>200</v>
      </c>
    </row>
    <row r="11" spans="1:5" x14ac:dyDescent="0.25">
      <c r="D11" t="s">
        <v>15</v>
      </c>
      <c r="E11" s="2">
        <f>B10-E5-E7-E9-E10</f>
        <v>414</v>
      </c>
    </row>
    <row r="12" spans="1:5" x14ac:dyDescent="0.25">
      <c r="D12" t="s">
        <v>16</v>
      </c>
      <c r="E12" s="2">
        <f>SUM(E9:E11)</f>
        <v>814</v>
      </c>
    </row>
    <row r="14" spans="1:5" x14ac:dyDescent="0.25">
      <c r="D14" t="s">
        <v>17</v>
      </c>
      <c r="E14" s="2">
        <f>E5+E7+E12</f>
        <v>2945</v>
      </c>
    </row>
    <row r="15" spans="1:5" x14ac:dyDescent="0.25">
      <c r="A15" t="s">
        <v>59</v>
      </c>
      <c r="B15" s="5">
        <v>600</v>
      </c>
    </row>
    <row r="17" spans="1:5" x14ac:dyDescent="0.25">
      <c r="A17" t="s">
        <v>18</v>
      </c>
      <c r="B17" s="2">
        <v>18250</v>
      </c>
    </row>
    <row r="18" spans="1:5" x14ac:dyDescent="0.25">
      <c r="A18" t="s">
        <v>19</v>
      </c>
      <c r="B18" s="4">
        <v>12255</v>
      </c>
    </row>
    <row r="19" spans="1:5" x14ac:dyDescent="0.25">
      <c r="A19" t="s">
        <v>20</v>
      </c>
      <c r="B19" s="2">
        <f>B17-B18</f>
        <v>5995</v>
      </c>
    </row>
    <row r="20" spans="1:5" x14ac:dyDescent="0.25">
      <c r="A20" t="s">
        <v>21</v>
      </c>
      <c r="B20" s="2">
        <v>5255</v>
      </c>
    </row>
    <row r="21" spans="1:5" x14ac:dyDescent="0.25">
      <c r="A21" t="s">
        <v>47</v>
      </c>
      <c r="B21" s="2">
        <f>B7*0.06</f>
        <v>67.5</v>
      </c>
    </row>
    <row r="22" spans="1:5" x14ac:dyDescent="0.25">
      <c r="A22" t="s">
        <v>22</v>
      </c>
      <c r="B22" s="2">
        <f>B19-B20-B21</f>
        <v>672.5</v>
      </c>
    </row>
    <row r="23" spans="1:5" x14ac:dyDescent="0.25">
      <c r="A23" t="s">
        <v>23</v>
      </c>
      <c r="B23" s="2">
        <f>E4*0.08+E7*0.08</f>
        <v>121.76</v>
      </c>
    </row>
    <row r="24" spans="1:5" x14ac:dyDescent="0.25">
      <c r="A24" t="s">
        <v>24</v>
      </c>
      <c r="B24" s="2">
        <f>B22-B23</f>
        <v>550.74</v>
      </c>
    </row>
    <row r="25" spans="1:5" x14ac:dyDescent="0.25">
      <c r="A25" t="s">
        <v>25</v>
      </c>
      <c r="B25" s="2">
        <f>B24*0.35</f>
        <v>192.75899999999999</v>
      </c>
    </row>
    <row r="26" spans="1:5" x14ac:dyDescent="0.25">
      <c r="A26" t="s">
        <v>26</v>
      </c>
      <c r="B26" s="2">
        <f>B24-B25</f>
        <v>357.98099999999999</v>
      </c>
    </row>
    <row r="27" spans="1:5" x14ac:dyDescent="0.25">
      <c r="A27" t="s">
        <v>48</v>
      </c>
      <c r="B27" s="2">
        <f>B26*0.4</f>
        <v>143.19239999999999</v>
      </c>
    </row>
    <row r="28" spans="1:5" x14ac:dyDescent="0.25">
      <c r="A28" t="s">
        <v>49</v>
      </c>
      <c r="B28" s="2">
        <f>B26-B27</f>
        <v>214.7886</v>
      </c>
    </row>
    <row r="30" spans="1:5" s="1" customFormat="1" x14ac:dyDescent="0.25">
      <c r="A30" s="1" t="s">
        <v>27</v>
      </c>
      <c r="B30" s="4"/>
      <c r="E30" s="4"/>
    </row>
    <row r="32" spans="1:5" x14ac:dyDescent="0.25">
      <c r="A32" t="s">
        <v>28</v>
      </c>
      <c r="B32" s="2">
        <f>B5-E5</f>
        <v>734</v>
      </c>
      <c r="C32" t="s">
        <v>32</v>
      </c>
    </row>
    <row r="33" spans="1:5" x14ac:dyDescent="0.25">
      <c r="A33" t="s">
        <v>29</v>
      </c>
      <c r="B33" s="2">
        <f>B5/E5</f>
        <v>2.0041039671682626</v>
      </c>
      <c r="C33" t="s">
        <v>33</v>
      </c>
    </row>
    <row r="34" spans="1:5" x14ac:dyDescent="0.25">
      <c r="A34" t="s">
        <v>30</v>
      </c>
      <c r="B34" s="2">
        <f>(B5-B4)/E5</f>
        <v>1.1108071135430917</v>
      </c>
      <c r="C34" t="s">
        <v>33</v>
      </c>
    </row>
    <row r="35" spans="1:5" x14ac:dyDescent="0.25">
      <c r="A35" t="s">
        <v>31</v>
      </c>
      <c r="B35" s="2">
        <f>(B2/B17)*365</f>
        <v>2.5</v>
      </c>
      <c r="C35" t="s">
        <v>34</v>
      </c>
    </row>
    <row r="36" spans="1:5" x14ac:dyDescent="0.25">
      <c r="A36" t="s">
        <v>35</v>
      </c>
      <c r="B36" s="2">
        <f>(B18/B4)</f>
        <v>18.767228177641655</v>
      </c>
      <c r="C36" t="s">
        <v>37</v>
      </c>
    </row>
    <row r="37" spans="1:5" x14ac:dyDescent="0.25">
      <c r="A37" t="s">
        <v>36</v>
      </c>
      <c r="B37" s="2">
        <f>(B4/B18)*365</f>
        <v>19.448796409628724</v>
      </c>
      <c r="C37" t="s">
        <v>34</v>
      </c>
    </row>
    <row r="38" spans="1:5" x14ac:dyDescent="0.25">
      <c r="A38" t="s">
        <v>38</v>
      </c>
      <c r="B38" s="2">
        <f>(B2+B3)/(B17/365)+B4/(B18/365)</f>
        <v>35.688796409628722</v>
      </c>
      <c r="C38" t="s">
        <v>34</v>
      </c>
    </row>
    <row r="39" spans="1:5" x14ac:dyDescent="0.25">
      <c r="A39" t="s">
        <v>39</v>
      </c>
      <c r="B39" s="2">
        <f>E2/((B18+(B4-B15))/365)</f>
        <v>16.458807279818004</v>
      </c>
      <c r="D39" t="s">
        <v>58</v>
      </c>
    </row>
    <row r="40" spans="1:5" x14ac:dyDescent="0.25">
      <c r="A40" t="s">
        <v>40</v>
      </c>
      <c r="B40" s="2">
        <f>(B17)/(B10-B9)</f>
        <v>6.8998109640831755</v>
      </c>
      <c r="C40" t="s">
        <v>33</v>
      </c>
      <c r="D40" t="s">
        <v>43</v>
      </c>
    </row>
    <row r="42" spans="1:5" s="1" customFormat="1" x14ac:dyDescent="0.25">
      <c r="A42" s="1" t="s">
        <v>41</v>
      </c>
      <c r="B42" s="4"/>
      <c r="E42" s="4"/>
    </row>
    <row r="43" spans="1:5" x14ac:dyDescent="0.25">
      <c r="A43" t="s">
        <v>42</v>
      </c>
      <c r="B43" s="2">
        <f>(E5+E7)/(B10-B9)</f>
        <v>0.80567107750472589</v>
      </c>
    </row>
    <row r="44" spans="1:5" x14ac:dyDescent="0.25">
      <c r="A44" t="s">
        <v>44</v>
      </c>
      <c r="B44" s="2">
        <f>(E5+E7)/(E12-B9)</f>
        <v>4.1459143968871599</v>
      </c>
    </row>
    <row r="45" spans="1:5" x14ac:dyDescent="0.25">
      <c r="A45" t="s">
        <v>45</v>
      </c>
      <c r="B45" s="2">
        <f>B22/B23</f>
        <v>5.5231603153745068</v>
      </c>
      <c r="C45" t="s">
        <v>46</v>
      </c>
    </row>
    <row r="46" spans="1:5" x14ac:dyDescent="0.25">
      <c r="A46" t="s">
        <v>50</v>
      </c>
      <c r="B46" s="2">
        <f>B27/B26</f>
        <v>0.39999999999999997</v>
      </c>
      <c r="D46" t="s">
        <v>51</v>
      </c>
    </row>
    <row r="48" spans="1:5" s="1" customFormat="1" x14ac:dyDescent="0.25">
      <c r="A48" s="1" t="s">
        <v>52</v>
      </c>
      <c r="B48" s="4"/>
      <c r="E48" s="4"/>
    </row>
    <row r="49" spans="1:4" x14ac:dyDescent="0.25">
      <c r="A49" t="s">
        <v>53</v>
      </c>
      <c r="B49" s="2">
        <f>B26/(E12-B9)</f>
        <v>0.69646108949416341</v>
      </c>
      <c r="C49" s="3">
        <f>B49</f>
        <v>0.69646108949416341</v>
      </c>
      <c r="D49" t="s">
        <v>57</v>
      </c>
    </row>
    <row r="50" spans="1:4" x14ac:dyDescent="0.25">
      <c r="A50" t="s">
        <v>54</v>
      </c>
      <c r="B50" s="2">
        <f>B26/(B10-B9)</f>
        <v>0.13534253308128544</v>
      </c>
      <c r="C50" s="3">
        <f>B50</f>
        <v>0.13534253308128544</v>
      </c>
    </row>
    <row r="51" spans="1:4" x14ac:dyDescent="0.25">
      <c r="A51" t="s">
        <v>40</v>
      </c>
      <c r="B51" s="2">
        <f>B17/(B10-B9)</f>
        <v>6.8998109640831755</v>
      </c>
      <c r="C51" t="s">
        <v>46</v>
      </c>
    </row>
    <row r="52" spans="1:4" x14ac:dyDescent="0.25">
      <c r="A52" t="s">
        <v>55</v>
      </c>
      <c r="B52" s="2">
        <f>B19/B17</f>
        <v>0.32849315068493151</v>
      </c>
      <c r="C52" s="3">
        <f>B52</f>
        <v>0.32849315068493151</v>
      </c>
    </row>
    <row r="53" spans="1:4" x14ac:dyDescent="0.25">
      <c r="A53" t="s">
        <v>56</v>
      </c>
      <c r="B53" s="2">
        <f>B26/B17</f>
        <v>1.9615397260273972E-2</v>
      </c>
      <c r="C53" s="3">
        <f>B53</f>
        <v>1.9615397260273972E-2</v>
      </c>
    </row>
  </sheetData>
  <mergeCells count="1">
    <mergeCell ref="A1:E1"/>
  </mergeCells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 School of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kcyree</dc:creator>
  <cp:lastModifiedBy>Cyree, Ken</cp:lastModifiedBy>
  <dcterms:created xsi:type="dcterms:W3CDTF">2004-11-16T17:49:38Z</dcterms:created>
  <dcterms:modified xsi:type="dcterms:W3CDTF">2018-04-04T18:25:19Z</dcterms:modified>
</cp:coreProperties>
</file>